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96" windowWidth="9516" windowHeight="5136"/>
  </bookViews>
  <sheets>
    <sheet name="RECARGO UN %" sheetId="1" r:id="rId1"/>
    <sheet name="RECARGO RÁPIDO" sheetId="2" r:id="rId2"/>
    <sheet name="DESCUENTO UN %" sheetId="3" r:id="rId3"/>
    <sheet name="DESCUENTO RÁPIDO" sheetId="4" r:id="rId4"/>
    <sheet name="PVP FIJADO" sheetId="5" r:id="rId5"/>
    <sheet name="ELECCIÓN" sheetId="6" r:id="rId6"/>
  </sheets>
  <definedNames>
    <definedName name="_xlnm.Print_Area" localSheetId="3">'DESCUENTO RÁPIDO'!$A$1:$H$18</definedName>
    <definedName name="_xlnm.Print_Area" localSheetId="2">'DESCUENTO UN %'!$A$1:$J$17</definedName>
    <definedName name="_xlnm.Print_Area" localSheetId="4">'PVP FIJADO'!$A$1:$I$15</definedName>
    <definedName name="_xlnm.Print_Area" localSheetId="1">'RECARGO RÁPIDO'!$A$1:$H$18</definedName>
    <definedName name="_xlnm.Print_Area" localSheetId="0">'RECARGO UN %'!$A$1:$J$17</definedName>
  </definedNames>
  <calcPr calcId="125725"/>
</workbook>
</file>

<file path=xl/calcChain.xml><?xml version="1.0" encoding="utf-8"?>
<calcChain xmlns="http://schemas.openxmlformats.org/spreadsheetml/2006/main">
  <c r="J4" i="1"/>
  <c r="J5"/>
  <c r="J6"/>
  <c r="J7"/>
  <c r="J8"/>
  <c r="J9"/>
  <c r="J10"/>
  <c r="J11"/>
  <c r="J12"/>
  <c r="J13"/>
  <c r="J14"/>
  <c r="J15"/>
  <c r="J3"/>
  <c r="F4"/>
  <c r="F5"/>
  <c r="F6"/>
  <c r="F7"/>
  <c r="F8"/>
  <c r="F9"/>
  <c r="F10"/>
  <c r="F11"/>
  <c r="F12"/>
  <c r="F13"/>
  <c r="F14"/>
  <c r="F15"/>
  <c r="E4" i="5"/>
  <c r="E5"/>
  <c r="E6"/>
  <c r="E7"/>
  <c r="E8"/>
  <c r="E9"/>
  <c r="E10"/>
  <c r="E11"/>
  <c r="E12"/>
  <c r="E13"/>
  <c r="E14"/>
  <c r="E15"/>
  <c r="E3"/>
  <c r="D7" i="4"/>
  <c r="D8"/>
  <c r="D9"/>
  <c r="D10"/>
  <c r="D11"/>
  <c r="D12"/>
  <c r="D13"/>
  <c r="D14"/>
  <c r="D15"/>
  <c r="D16"/>
  <c r="D17"/>
  <c r="D18"/>
  <c r="D6"/>
  <c r="D4" i="5"/>
  <c r="D5"/>
  <c r="D6"/>
  <c r="D7"/>
  <c r="D8"/>
  <c r="D9"/>
  <c r="D10"/>
  <c r="D11"/>
  <c r="D12"/>
  <c r="D13"/>
  <c r="D14"/>
  <c r="D15"/>
  <c r="D3"/>
  <c r="D7" i="2"/>
  <c r="D8"/>
  <c r="D9"/>
  <c r="D10"/>
  <c r="D11"/>
  <c r="D12"/>
  <c r="D13"/>
  <c r="D14"/>
  <c r="D15"/>
  <c r="D16"/>
  <c r="D17"/>
  <c r="D18"/>
  <c r="D6"/>
  <c r="F3" i="4"/>
  <c r="H3"/>
  <c r="J3"/>
  <c r="L3"/>
  <c r="N3"/>
  <c r="J5"/>
  <c r="L5"/>
  <c r="F6"/>
  <c r="H6"/>
  <c r="J6"/>
  <c r="L6"/>
  <c r="N6"/>
  <c r="F7"/>
  <c r="H7"/>
  <c r="J7"/>
  <c r="L7"/>
  <c r="N7"/>
  <c r="F8"/>
  <c r="H8"/>
  <c r="J8"/>
  <c r="L8"/>
  <c r="N8"/>
  <c r="F9"/>
  <c r="H9"/>
  <c r="J9"/>
  <c r="L9"/>
  <c r="N9"/>
  <c r="F10"/>
  <c r="H10"/>
  <c r="J10"/>
  <c r="L10"/>
  <c r="N10"/>
  <c r="F11"/>
  <c r="H11"/>
  <c r="J11"/>
  <c r="L11"/>
  <c r="N11"/>
  <c r="F12"/>
  <c r="H12"/>
  <c r="J12"/>
  <c r="L12"/>
  <c r="N12"/>
  <c r="F13"/>
  <c r="H13"/>
  <c r="J13"/>
  <c r="L13"/>
  <c r="N13"/>
  <c r="F14"/>
  <c r="H14"/>
  <c r="J14"/>
  <c r="L14"/>
  <c r="N14"/>
  <c r="F15"/>
  <c r="H15"/>
  <c r="J15"/>
  <c r="L15"/>
  <c r="N15"/>
  <c r="F16"/>
  <c r="H16"/>
  <c r="J16"/>
  <c r="L16"/>
  <c r="N16"/>
  <c r="F17"/>
  <c r="H17"/>
  <c r="J17"/>
  <c r="L17"/>
  <c r="N17"/>
  <c r="F18"/>
  <c r="H18"/>
  <c r="J18"/>
  <c r="L18"/>
  <c r="N18"/>
  <c r="L2" i="3"/>
  <c r="N2"/>
  <c r="P2"/>
  <c r="F3"/>
  <c r="H3"/>
  <c r="J3"/>
  <c r="L3"/>
  <c r="N3"/>
  <c r="P3"/>
  <c r="R3"/>
  <c r="F4"/>
  <c r="H4"/>
  <c r="J4"/>
  <c r="L4"/>
  <c r="N4"/>
  <c r="P4"/>
  <c r="R4"/>
  <c r="F5"/>
  <c r="H5"/>
  <c r="J5"/>
  <c r="L5"/>
  <c r="N5"/>
  <c r="P5"/>
  <c r="R5"/>
  <c r="F6"/>
  <c r="H6"/>
  <c r="J6"/>
  <c r="L6"/>
  <c r="N6"/>
  <c r="P6"/>
  <c r="R6"/>
  <c r="F7"/>
  <c r="H7"/>
  <c r="J7"/>
  <c r="L7"/>
  <c r="N7"/>
  <c r="P7"/>
  <c r="R7"/>
  <c r="F8"/>
  <c r="H8"/>
  <c r="J8"/>
  <c r="L8"/>
  <c r="N8"/>
  <c r="P8"/>
  <c r="R8"/>
  <c r="F9"/>
  <c r="H9"/>
  <c r="J9"/>
  <c r="L9"/>
  <c r="N9"/>
  <c r="P9"/>
  <c r="R9"/>
  <c r="F10"/>
  <c r="H10"/>
  <c r="J10"/>
  <c r="L10"/>
  <c r="N10"/>
  <c r="P10"/>
  <c r="R10"/>
  <c r="F11"/>
  <c r="H11"/>
  <c r="J11"/>
  <c r="L11"/>
  <c r="N11"/>
  <c r="P11"/>
  <c r="R11"/>
  <c r="F12"/>
  <c r="H12"/>
  <c r="J12"/>
  <c r="L12"/>
  <c r="N12"/>
  <c r="P12"/>
  <c r="R12"/>
  <c r="F13"/>
  <c r="H13"/>
  <c r="J13"/>
  <c r="L13"/>
  <c r="N13"/>
  <c r="P13"/>
  <c r="R13"/>
  <c r="F14"/>
  <c r="H14"/>
  <c r="J14"/>
  <c r="L14"/>
  <c r="N14"/>
  <c r="P14"/>
  <c r="R14"/>
  <c r="F15"/>
  <c r="H15"/>
  <c r="J15"/>
  <c r="L15"/>
  <c r="N15"/>
  <c r="P15"/>
  <c r="R15"/>
  <c r="F17"/>
  <c r="H17"/>
  <c r="J17"/>
  <c r="L17"/>
  <c r="N17"/>
  <c r="P17"/>
  <c r="R17"/>
  <c r="D9" i="6"/>
  <c r="F3" i="2"/>
  <c r="H3"/>
  <c r="J3"/>
  <c r="L3"/>
  <c r="N3"/>
  <c r="J5"/>
  <c r="L5"/>
  <c r="F6"/>
  <c r="H6"/>
  <c r="J6"/>
  <c r="L6"/>
  <c r="N6"/>
  <c r="F7"/>
  <c r="H7"/>
  <c r="J7"/>
  <c r="L7"/>
  <c r="N7"/>
  <c r="F8"/>
  <c r="H8"/>
  <c r="J8"/>
  <c r="L8"/>
  <c r="N8"/>
  <c r="F9"/>
  <c r="H9"/>
  <c r="J9"/>
  <c r="L9"/>
  <c r="N9"/>
  <c r="F10"/>
  <c r="H10"/>
  <c r="J10"/>
  <c r="L10"/>
  <c r="N10"/>
  <c r="F11"/>
  <c r="H11"/>
  <c r="J11"/>
  <c r="L11"/>
  <c r="N11"/>
  <c r="F12"/>
  <c r="H12"/>
  <c r="J12"/>
  <c r="L12"/>
  <c r="N12"/>
  <c r="F13"/>
  <c r="H13"/>
  <c r="J13"/>
  <c r="L13"/>
  <c r="N13"/>
  <c r="F14"/>
  <c r="H14"/>
  <c r="J14"/>
  <c r="L14"/>
  <c r="N14"/>
  <c r="F15"/>
  <c r="H15"/>
  <c r="J15"/>
  <c r="L15"/>
  <c r="N15"/>
  <c r="F16"/>
  <c r="H16"/>
  <c r="J16"/>
  <c r="L16"/>
  <c r="N16"/>
  <c r="F17"/>
  <c r="H17"/>
  <c r="J17"/>
  <c r="L17"/>
  <c r="N17"/>
  <c r="F18"/>
  <c r="H18"/>
  <c r="J18"/>
  <c r="L18"/>
  <c r="N18"/>
  <c r="N2" i="1"/>
  <c r="L3"/>
  <c r="N3"/>
  <c r="F3" s="1"/>
  <c r="P3"/>
  <c r="R3"/>
  <c r="H4"/>
  <c r="L4"/>
  <c r="N4"/>
  <c r="P4"/>
  <c r="R4"/>
  <c r="H5"/>
  <c r="L5"/>
  <c r="N5"/>
  <c r="P5"/>
  <c r="R5"/>
  <c r="H6"/>
  <c r="L6"/>
  <c r="N6"/>
  <c r="P6"/>
  <c r="R6"/>
  <c r="H7"/>
  <c r="L7"/>
  <c r="N7"/>
  <c r="P7"/>
  <c r="R7"/>
  <c r="H8"/>
  <c r="L8"/>
  <c r="N8"/>
  <c r="P8"/>
  <c r="R8"/>
  <c r="H9"/>
  <c r="L9"/>
  <c r="N9"/>
  <c r="P9"/>
  <c r="R9"/>
  <c r="H10"/>
  <c r="L10"/>
  <c r="N10"/>
  <c r="P10"/>
  <c r="R10"/>
  <c r="H11"/>
  <c r="L11"/>
  <c r="N11"/>
  <c r="P11"/>
  <c r="R11"/>
  <c r="H12"/>
  <c r="L12"/>
  <c r="N12"/>
  <c r="P12"/>
  <c r="R12"/>
  <c r="H13"/>
  <c r="L13"/>
  <c r="N13"/>
  <c r="P13"/>
  <c r="R13"/>
  <c r="H14"/>
  <c r="L14"/>
  <c r="N14"/>
  <c r="P14"/>
  <c r="R14"/>
  <c r="H15"/>
  <c r="L15"/>
  <c r="N15"/>
  <c r="P15"/>
  <c r="R15"/>
  <c r="F17"/>
  <c r="H17"/>
  <c r="J17"/>
  <c r="L17"/>
  <c r="N17"/>
  <c r="P17"/>
  <c r="R17"/>
  <c r="G3" i="5"/>
  <c r="I3"/>
  <c r="L3"/>
  <c r="N3"/>
  <c r="O3"/>
  <c r="Q3"/>
  <c r="S3"/>
  <c r="U3"/>
  <c r="G4"/>
  <c r="I4"/>
  <c r="L4"/>
  <c r="N4"/>
  <c r="O4"/>
  <c r="Q4"/>
  <c r="S4"/>
  <c r="U4"/>
  <c r="G5"/>
  <c r="I5"/>
  <c r="L5"/>
  <c r="N5"/>
  <c r="O5"/>
  <c r="Q5"/>
  <c r="S5"/>
  <c r="U5"/>
  <c r="G6"/>
  <c r="I6"/>
  <c r="L6"/>
  <c r="N6"/>
  <c r="O6"/>
  <c r="Q6"/>
  <c r="S6"/>
  <c r="U6"/>
  <c r="G7"/>
  <c r="I7"/>
  <c r="L7"/>
  <c r="N7"/>
  <c r="O7"/>
  <c r="Q7"/>
  <c r="S7"/>
  <c r="U7"/>
  <c r="G8"/>
  <c r="I8"/>
  <c r="L8"/>
  <c r="N8"/>
  <c r="O8"/>
  <c r="Q8"/>
  <c r="S8"/>
  <c r="U8"/>
  <c r="G9"/>
  <c r="I9"/>
  <c r="L9"/>
  <c r="N9"/>
  <c r="O9"/>
  <c r="Q9"/>
  <c r="S9"/>
  <c r="U9"/>
  <c r="G10"/>
  <c r="I10"/>
  <c r="L10"/>
  <c r="N10"/>
  <c r="O10"/>
  <c r="Q10"/>
  <c r="S10"/>
  <c r="U10"/>
  <c r="G11"/>
  <c r="I11"/>
  <c r="L11"/>
  <c r="N11"/>
  <c r="O11"/>
  <c r="Q11"/>
  <c r="S11"/>
  <c r="U11"/>
  <c r="G12"/>
  <c r="I12"/>
  <c r="L12"/>
  <c r="N12"/>
  <c r="O12"/>
  <c r="Q12"/>
  <c r="S12"/>
  <c r="U12"/>
  <c r="G13"/>
  <c r="I13"/>
  <c r="L13"/>
  <c r="N13"/>
  <c r="O13"/>
  <c r="Q13"/>
  <c r="S13"/>
  <c r="U13"/>
  <c r="G14"/>
  <c r="I14"/>
  <c r="L14"/>
  <c r="N14"/>
  <c r="O14"/>
  <c r="Q14"/>
  <c r="S14"/>
  <c r="U14"/>
  <c r="G15"/>
  <c r="I15"/>
  <c r="L15"/>
  <c r="N15"/>
  <c r="O15"/>
  <c r="Q15"/>
  <c r="S15"/>
  <c r="U15"/>
  <c r="H3" i="1" l="1"/>
</calcChain>
</file>

<file path=xl/sharedStrings.xml><?xml version="1.0" encoding="utf-8"?>
<sst xmlns="http://schemas.openxmlformats.org/spreadsheetml/2006/main" count="114" uniqueCount="40">
  <si>
    <t>TÍTULO</t>
  </si>
  <si>
    <t>COSTE (1)</t>
  </si>
  <si>
    <t>P.V.P. (2)</t>
  </si>
  <si>
    <t>(2) / (1)</t>
  </si>
  <si>
    <t xml:space="preserve"> </t>
  </si>
  <si>
    <t xml:space="preserve">COSTE </t>
  </si>
  <si>
    <t>P.V.P.</t>
  </si>
  <si>
    <t xml:space="preserve">ÍNDICE </t>
  </si>
  <si>
    <t>El Mundo de Sofía</t>
  </si>
  <si>
    <t>Viaje por las ciudades del Mundo</t>
  </si>
  <si>
    <t>Enciclopedia de los Planetas</t>
  </si>
  <si>
    <t>Los Grandes Inventores 1</t>
  </si>
  <si>
    <t>Qué fácil es decirlo en Alemán</t>
  </si>
  <si>
    <t>Qué fácil es decirlo en Francés</t>
  </si>
  <si>
    <t>Qué fácil es decirlo en Inglés</t>
  </si>
  <si>
    <t>Profesor de mecanografía</t>
  </si>
  <si>
    <t>Mi primer sintetizador</t>
  </si>
  <si>
    <t>La gran Aventura de las palabras</t>
  </si>
  <si>
    <t>Dirige tu película con Steven Spielberg</t>
  </si>
  <si>
    <t>Gran Diccionario de la Lengua Española</t>
  </si>
  <si>
    <t>INCREMENTO</t>
  </si>
  <si>
    <t>RESULTADO</t>
  </si>
  <si>
    <t>COSTE</t>
  </si>
  <si>
    <t>(1) / (2)</t>
  </si>
  <si>
    <t>DISMINUCIÓN</t>
  </si>
  <si>
    <t>MARGEN B.</t>
  </si>
  <si>
    <t>% sobre (1)</t>
  </si>
  <si>
    <t>% sobre (2)</t>
  </si>
  <si>
    <t>Con cuál de los tres distribuidores te quedarías?</t>
  </si>
  <si>
    <t>Distribuidor 1:  P.V.P. = 30% más sobre COSTE</t>
  </si>
  <si>
    <t>Distribuidor 2:  COSTE = 30% menos sobre P.V.P.</t>
  </si>
  <si>
    <t>Distribuidor 3:  Fijados P.V.P. y COSTE</t>
  </si>
  <si>
    <t>Escribe aquí tu respuesta 1, 2 o 3</t>
  </si>
  <si>
    <t>Por cada euro</t>
  </si>
  <si>
    <t>% DTO. MAX.</t>
  </si>
  <si>
    <t>La siguiente lista de precios es la que nos ha sumistrado otro distribuidor de productos en CD-ROM.
Se trata de los precios de venta al público impresos ya en cada artículo.
Si a nosotros el distribuidor nos hace un 30% de descuento, ¿cuál será el coste?.</t>
  </si>
  <si>
    <t>La siguiente lista de precios es la que nos ha sumistrado un distribuidor de productos en CD-ROM.
Se trata de los precios de venta al público impresos ya en cada artículo.
Si a nosotros el distribuidor nos hace un 30% de descuento, ¿cuál será el coste?.
¿Qué % de margen de beneficio sobre el coste, obtendremos en cada venta ?</t>
  </si>
  <si>
    <t>La siguiente lista de precios es la que nos ha sumistrado un distribuidor de productos en CD-ROM.
Si nosotros los vendemos recargando un 30%, ¿cuál será el precio de venta al público (P.V.P.)?
Se trata de los precios que nos facturará en los pedidos que le hagamos.</t>
  </si>
  <si>
    <t>La siguiente lista de precios es la que nos ha sumistrado un tercer distribuidor de productos
en CD-ROM.
No utiliza %, cada artículo viene con un coste y un P.V.P. fijado.
¿Podrías determinar en cada artículo el % de margen de beneficio sobre el precio de coste?
¿Y sobre el P.V.P.?</t>
  </si>
  <si>
    <t>La siguiente lista de precios es la que nos ha suministrado un distribuidor de productos en CD-ROM.
Se trata de los precios que nos facturará en los pedidos que le hagamos.
Si nosotros los vendemos recargando un 30%, ¿cuál será el P.V.P.?
¿Cuál será el % de descuento máximo que podremos aplicar al P.V.P. sin perder dinero?</t>
  </si>
</sst>
</file>

<file path=xl/styles.xml><?xml version="1.0" encoding="utf-8"?>
<styleSheet xmlns="http://schemas.openxmlformats.org/spreadsheetml/2006/main">
  <numFmts count="7">
    <numFmt numFmtId="164" formatCode="_-* #,##0.00\ &quot;pta&quot;_-;\-* #,##0.00\ &quot;pta&quot;_-;_-* &quot;-&quot;??\ &quot;pta&quot;_-;_-@_-"/>
    <numFmt numFmtId="165" formatCode="#.##0_);\(#.##0\)"/>
    <numFmt numFmtId="166" formatCode="#.##0.00_);\(#.##0.00\)"/>
    <numFmt numFmtId="167" formatCode="0.00_)"/>
    <numFmt numFmtId="168" formatCode="0.0%"/>
    <numFmt numFmtId="169" formatCode="#,##0.00\ &quot;€&quot;"/>
    <numFmt numFmtId="170" formatCode="#,##0.0\ &quot;€&quot;"/>
  </numFmts>
  <fonts count="21">
    <font>
      <sz val="12"/>
      <name val="Arial"/>
    </font>
    <font>
      <sz val="10"/>
      <name val="Arial"/>
      <family val="2"/>
    </font>
    <font>
      <sz val="10"/>
      <name val="Courier"/>
      <family val="3"/>
    </font>
    <font>
      <sz val="10"/>
      <color indexed="9"/>
      <name val="Arial Black"/>
      <family val="2"/>
    </font>
    <font>
      <b/>
      <sz val="10"/>
      <name val="Arial"/>
      <family val="2"/>
    </font>
    <font>
      <sz val="12"/>
      <color indexed="9"/>
      <name val="Arial"/>
      <family val="2"/>
    </font>
    <font>
      <sz val="10"/>
      <color indexed="9"/>
      <name val="Arial"/>
      <family val="2"/>
    </font>
    <font>
      <b/>
      <sz val="12"/>
      <color indexed="12"/>
      <name val="Arial"/>
      <family val="2"/>
    </font>
    <font>
      <sz val="12"/>
      <color indexed="10"/>
      <name val="Arial Black"/>
      <family val="2"/>
    </font>
    <font>
      <b/>
      <sz val="12"/>
      <color indexed="9"/>
      <name val="Arial"/>
      <family val="2"/>
    </font>
    <font>
      <sz val="12"/>
      <color indexed="11"/>
      <name val="Arial Black"/>
      <family val="2"/>
    </font>
    <font>
      <sz val="12"/>
      <name val="Arial Black"/>
      <family val="2"/>
    </font>
    <font>
      <sz val="24"/>
      <color indexed="9"/>
      <name val="Arial Black"/>
      <family val="2"/>
    </font>
    <font>
      <sz val="14"/>
      <color indexed="12"/>
      <name val="Arial Black"/>
      <family val="2"/>
    </font>
    <font>
      <sz val="12"/>
      <name val="Arial"/>
      <family val="2"/>
    </font>
    <font>
      <sz val="12"/>
      <name val="Arial"/>
      <family val="2"/>
    </font>
    <font>
      <sz val="12"/>
      <color indexed="9"/>
      <name val="Arial Black"/>
      <family val="2"/>
    </font>
    <font>
      <b/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4"/>
      <color indexed="9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indexed="23"/>
        <bgColor indexed="23"/>
      </patternFill>
    </fill>
    <fill>
      <patternFill patternType="solid">
        <fgColor indexed="22"/>
        <bgColor indexed="22"/>
      </patternFill>
    </fill>
    <fill>
      <patternFill patternType="solid">
        <fgColor indexed="21"/>
        <bgColor indexed="21"/>
      </patternFill>
    </fill>
  </fills>
  <borders count="5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9" fontId="15" fillId="0" borderId="0" applyFont="0" applyFill="0" applyBorder="0" applyAlignment="0" applyProtection="0"/>
  </cellStyleXfs>
  <cellXfs count="55">
    <xf numFmtId="0" fontId="0" fillId="0" borderId="0" xfId="0"/>
    <xf numFmtId="0" fontId="3" fillId="2" borderId="1" xfId="0" applyFont="1" applyFill="1" applyBorder="1" applyAlignment="1">
      <alignment horizontal="centerContinuous"/>
    </xf>
    <xf numFmtId="0" fontId="3" fillId="2" borderId="2" xfId="0" applyFont="1" applyFill="1" applyBorder="1" applyAlignment="1">
      <alignment horizontal="centerContinuous"/>
    </xf>
    <xf numFmtId="0" fontId="4" fillId="0" borderId="0" xfId="0" applyFont="1" applyAlignment="1">
      <alignment horizontal="right"/>
    </xf>
    <xf numFmtId="9" fontId="4" fillId="0" borderId="0" xfId="0" applyNumberFormat="1" applyFont="1" applyProtection="1"/>
    <xf numFmtId="0" fontId="4" fillId="0" borderId="0" xfId="0" applyFont="1" applyAlignment="1">
      <alignment horizontal="center"/>
    </xf>
    <xf numFmtId="165" fontId="0" fillId="0" borderId="0" xfId="0" applyNumberFormat="1" applyProtection="1"/>
    <xf numFmtId="166" fontId="0" fillId="0" borderId="0" xfId="0" applyNumberFormat="1" applyProtection="1"/>
    <xf numFmtId="0" fontId="5" fillId="2" borderId="1" xfId="0" applyFont="1" applyFill="1" applyBorder="1" applyAlignment="1">
      <alignment horizontal="left"/>
    </xf>
    <xf numFmtId="0" fontId="6" fillId="2" borderId="2" xfId="0" applyFont="1" applyFill="1" applyBorder="1" applyAlignment="1">
      <alignment horizontal="left"/>
    </xf>
    <xf numFmtId="165" fontId="8" fillId="3" borderId="2" xfId="0" applyNumberFormat="1" applyFont="1" applyFill="1" applyBorder="1" applyAlignment="1" applyProtection="1">
      <alignment horizontal="center"/>
    </xf>
    <xf numFmtId="0" fontId="5" fillId="3" borderId="1" xfId="0" applyFont="1" applyFill="1" applyBorder="1" applyAlignment="1">
      <alignment horizontal="left"/>
    </xf>
    <xf numFmtId="0" fontId="6" fillId="3" borderId="3" xfId="0" applyFont="1" applyFill="1" applyBorder="1" applyAlignment="1">
      <alignment horizontal="left"/>
    </xf>
    <xf numFmtId="165" fontId="7" fillId="3" borderId="3" xfId="0" applyNumberFormat="1" applyFont="1" applyFill="1" applyBorder="1" applyAlignment="1" applyProtection="1">
      <alignment horizontal="right"/>
      <protection locked="0"/>
    </xf>
    <xf numFmtId="165" fontId="8" fillId="3" borderId="3" xfId="0" applyNumberFormat="1" applyFont="1" applyFill="1" applyBorder="1" applyAlignment="1" applyProtection="1">
      <alignment horizontal="center"/>
    </xf>
    <xf numFmtId="166" fontId="7" fillId="3" borderId="3" xfId="0" applyNumberFormat="1" applyFont="1" applyFill="1" applyBorder="1" applyAlignment="1" applyProtection="1">
      <alignment horizontal="right"/>
      <protection locked="0"/>
    </xf>
    <xf numFmtId="167" fontId="7" fillId="3" borderId="3" xfId="0" applyNumberFormat="1" applyFont="1" applyFill="1" applyBorder="1" applyAlignment="1" applyProtection="1">
      <alignment horizontal="right"/>
      <protection locked="0"/>
    </xf>
    <xf numFmtId="165" fontId="10" fillId="2" borderId="2" xfId="0" applyNumberFormat="1" applyFont="1" applyFill="1" applyBorder="1" applyAlignment="1" applyProtection="1">
      <alignment horizontal="center"/>
    </xf>
    <xf numFmtId="167" fontId="9" fillId="2" borderId="1" xfId="0" applyNumberFormat="1" applyFont="1" applyFill="1" applyBorder="1" applyAlignment="1" applyProtection="1">
      <alignment horizontal="centerContinuous"/>
      <protection locked="0"/>
    </xf>
    <xf numFmtId="9" fontId="4" fillId="0" borderId="0" xfId="0" applyNumberFormat="1" applyFont="1" applyAlignment="1" applyProtection="1">
      <alignment horizontal="right"/>
    </xf>
    <xf numFmtId="10" fontId="0" fillId="0" borderId="0" xfId="0" applyNumberFormat="1" applyProtection="1"/>
    <xf numFmtId="10" fontId="9" fillId="2" borderId="1" xfId="0" applyNumberFormat="1" applyFont="1" applyFill="1" applyBorder="1" applyAlignment="1" applyProtection="1">
      <alignment horizontal="centerContinuous"/>
      <protection locked="0"/>
    </xf>
    <xf numFmtId="0" fontId="0" fillId="0" borderId="0" xfId="0" applyAlignment="1">
      <alignment horizontal="right"/>
    </xf>
    <xf numFmtId="9" fontId="4" fillId="0" borderId="0" xfId="0" applyNumberFormat="1" applyFont="1" applyAlignment="1" applyProtection="1">
      <alignment horizontal="center"/>
    </xf>
    <xf numFmtId="0" fontId="11" fillId="0" borderId="0" xfId="0" applyFont="1" applyAlignment="1">
      <alignment vertical="center"/>
    </xf>
    <xf numFmtId="0" fontId="12" fillId="4" borderId="0" xfId="0" applyFont="1" applyFill="1" applyAlignment="1" applyProtection="1">
      <alignment horizontal="center" vertical="center"/>
      <protection locked="0"/>
    </xf>
    <xf numFmtId="0" fontId="13" fillId="0" borderId="0" xfId="0" applyFont="1" applyAlignment="1">
      <alignment horizontal="centerContinuous" vertical="center"/>
    </xf>
    <xf numFmtId="0" fontId="0" fillId="0" borderId="0" xfId="0" applyAlignment="1">
      <alignment horizontal="centerContinuous"/>
    </xf>
    <xf numFmtId="1" fontId="7" fillId="3" borderId="1" xfId="0" applyNumberFormat="1" applyFont="1" applyFill="1" applyBorder="1" applyAlignment="1" applyProtection="1">
      <alignment horizontal="right"/>
      <protection locked="0"/>
    </xf>
    <xf numFmtId="1" fontId="7" fillId="3" borderId="3" xfId="0" applyNumberFormat="1" applyFont="1" applyFill="1" applyBorder="1" applyAlignment="1" applyProtection="1">
      <alignment horizontal="right"/>
      <protection locked="0"/>
    </xf>
    <xf numFmtId="2" fontId="9" fillId="2" borderId="1" xfId="0" applyNumberFormat="1" applyFont="1" applyFill="1" applyBorder="1" applyAlignment="1" applyProtection="1">
      <alignment horizontal="centerContinuous"/>
      <protection locked="0"/>
    </xf>
    <xf numFmtId="2" fontId="9" fillId="2" borderId="1" xfId="0" applyNumberFormat="1" applyFont="1" applyFill="1" applyBorder="1" applyAlignment="1" applyProtection="1">
      <alignment horizontal="center"/>
      <protection locked="0"/>
    </xf>
    <xf numFmtId="168" fontId="9" fillId="2" borderId="1" xfId="0" applyNumberFormat="1" applyFont="1" applyFill="1" applyBorder="1" applyAlignment="1" applyProtection="1">
      <alignment horizontal="centerContinuous"/>
      <protection locked="0"/>
    </xf>
    <xf numFmtId="169" fontId="7" fillId="3" borderId="1" xfId="1" applyNumberFormat="1" applyFont="1" applyFill="1" applyBorder="1" applyAlignment="1" applyProtection="1">
      <alignment horizontal="center"/>
      <protection locked="0"/>
    </xf>
    <xf numFmtId="169" fontId="9" fillId="2" borderId="1" xfId="1" applyNumberFormat="1" applyFont="1" applyFill="1" applyBorder="1" applyAlignment="1" applyProtection="1">
      <alignment horizontal="center"/>
      <protection locked="0"/>
    </xf>
    <xf numFmtId="169" fontId="9" fillId="2" borderId="1" xfId="0" applyNumberFormat="1" applyFont="1" applyFill="1" applyBorder="1" applyAlignment="1" applyProtection="1">
      <alignment horizontal="center"/>
      <protection locked="0"/>
    </xf>
    <xf numFmtId="169" fontId="7" fillId="3" borderId="1" xfId="0" applyNumberFormat="1" applyFont="1" applyFill="1" applyBorder="1" applyAlignment="1" applyProtection="1">
      <alignment horizontal="center"/>
      <protection locked="0"/>
    </xf>
    <xf numFmtId="170" fontId="7" fillId="3" borderId="1" xfId="1" applyNumberFormat="1" applyFont="1" applyFill="1" applyBorder="1" applyAlignment="1" applyProtection="1">
      <alignment horizontal="center"/>
      <protection locked="0"/>
    </xf>
    <xf numFmtId="10" fontId="7" fillId="3" borderId="1" xfId="3" applyNumberFormat="1" applyFont="1" applyFill="1" applyBorder="1" applyAlignment="1" applyProtection="1">
      <alignment horizontal="right"/>
      <protection locked="0"/>
    </xf>
    <xf numFmtId="0" fontId="16" fillId="2" borderId="2" xfId="0" applyFont="1" applyFill="1" applyBorder="1" applyAlignment="1">
      <alignment horizontal="centerContinuous"/>
    </xf>
    <xf numFmtId="0" fontId="16" fillId="2" borderId="1" xfId="0" applyFont="1" applyFill="1" applyBorder="1" applyAlignment="1">
      <alignment horizontal="centerContinuous"/>
    </xf>
    <xf numFmtId="9" fontId="16" fillId="2" borderId="1" xfId="0" applyNumberFormat="1" applyFont="1" applyFill="1" applyBorder="1" applyAlignment="1" applyProtection="1">
      <alignment horizontal="centerContinuous"/>
    </xf>
    <xf numFmtId="0" fontId="17" fillId="0" borderId="0" xfId="0" applyFont="1" applyAlignment="1">
      <alignment horizontal="right"/>
    </xf>
    <xf numFmtId="9" fontId="17" fillId="0" borderId="0" xfId="0" applyNumberFormat="1" applyFont="1" applyAlignment="1" applyProtection="1">
      <alignment horizontal="center"/>
    </xf>
    <xf numFmtId="10" fontId="7" fillId="3" borderId="1" xfId="0" applyNumberFormat="1" applyFont="1" applyFill="1" applyBorder="1" applyAlignment="1" applyProtection="1">
      <alignment horizontal="center"/>
      <protection locked="0"/>
    </xf>
    <xf numFmtId="10" fontId="7" fillId="3" borderId="1" xfId="3" applyNumberFormat="1" applyFont="1" applyFill="1" applyBorder="1" applyAlignment="1" applyProtection="1">
      <alignment horizontal="center"/>
      <protection locked="0"/>
    </xf>
    <xf numFmtId="0" fontId="18" fillId="0" borderId="0" xfId="0" applyFont="1"/>
    <xf numFmtId="0" fontId="19" fillId="0" borderId="0" xfId="0" applyFont="1" applyAlignment="1">
      <alignment horizontal="right"/>
    </xf>
    <xf numFmtId="9" fontId="19" fillId="0" borderId="0" xfId="0" applyNumberFormat="1" applyFont="1" applyAlignment="1" applyProtection="1">
      <alignment horizontal="center"/>
    </xf>
    <xf numFmtId="0" fontId="20" fillId="2" borderId="2" xfId="0" applyFont="1" applyFill="1" applyBorder="1" applyAlignment="1">
      <alignment horizontal="centerContinuous"/>
    </xf>
    <xf numFmtId="0" fontId="20" fillId="2" borderId="1" xfId="0" applyFont="1" applyFill="1" applyBorder="1" applyAlignment="1">
      <alignment horizontal="centerContinuous"/>
    </xf>
    <xf numFmtId="0" fontId="14" fillId="0" borderId="0" xfId="0" applyFont="1" applyAlignment="1">
      <alignment horizontal="justify" vertical="center" wrapText="1"/>
    </xf>
    <xf numFmtId="0" fontId="0" fillId="0" borderId="0" xfId="0" applyAlignment="1">
      <alignment horizontal="justify" vertical="center" wrapText="1"/>
    </xf>
    <xf numFmtId="0" fontId="17" fillId="0" borderId="4" xfId="0" applyFont="1" applyBorder="1" applyAlignment="1">
      <alignment horizontal="center"/>
    </xf>
    <xf numFmtId="0" fontId="19" fillId="0" borderId="4" xfId="0" applyFont="1" applyBorder="1" applyAlignment="1">
      <alignment horizontal="center"/>
    </xf>
  </cellXfs>
  <cellStyles count="4">
    <cellStyle name="Moneda" xfId="1" builtinId="4"/>
    <cellStyle name="No-definido" xfId="2"/>
    <cellStyle name="Normal" xfId="0" builtinId="0"/>
    <cellStyle name="Porcentual" xfId="3" builtinId="5"/>
  </cellStyles>
  <dxfs count="24"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3009900</xdr:colOff>
      <xdr:row>6</xdr:row>
      <xdr:rowOff>238125</xdr:rowOff>
    </xdr:from>
    <xdr:to>
      <xdr:col>3</xdr:col>
      <xdr:colOff>457200</xdr:colOff>
      <xdr:row>6</xdr:row>
      <xdr:rowOff>238125</xdr:rowOff>
    </xdr:to>
    <xdr:sp macro="" textlink="" fLocksText="0">
      <xdr:nvSpPr>
        <xdr:cNvPr id="1026" name="Line 1"/>
        <xdr:cNvSpPr>
          <a:spLocks noChangeShapeType="1"/>
        </xdr:cNvSpPr>
      </xdr:nvSpPr>
      <xdr:spPr bwMode="auto">
        <a:xfrm>
          <a:off x="3552825" y="1381125"/>
          <a:ext cx="590550" cy="0"/>
        </a:xfrm>
        <a:prstGeom prst="line">
          <a:avLst/>
        </a:prstGeom>
        <a:noFill/>
        <a:ln w="17145">
          <a:solidFill>
            <a:srgbClr val="000000"/>
          </a:solidFill>
          <a:round/>
          <a:headEnd/>
          <a:tailEnd type="triangle" w="med" len="med"/>
        </a:ln>
      </xdr:spPr>
    </xdr:sp>
    <xdr:clientData fLocksWithSheet="0"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/>
  <dimension ref="B1:R17"/>
  <sheetViews>
    <sheetView showGridLines="0" tabSelected="1" defaultGridColor="0" colorId="22" zoomScale="120" zoomScaleNormal="120" workbookViewId="0">
      <selection activeCell="E3" sqref="E3"/>
    </sheetView>
  </sheetViews>
  <sheetFormatPr baseColWidth="10" defaultColWidth="9.6328125" defaultRowHeight="15"/>
  <cols>
    <col min="1" max="2" width="2.6328125" customWidth="1"/>
    <col min="3" max="3" width="29.1796875" customWidth="1"/>
    <col min="4" max="5" width="10.81640625" customWidth="1"/>
    <col min="6" max="6" width="4.6328125" customWidth="1"/>
    <col min="7" max="7" width="10.81640625" customWidth="1"/>
    <col min="8" max="8" width="4.6328125" customWidth="1"/>
    <col min="9" max="9" width="10.81640625" customWidth="1"/>
    <col min="10" max="10" width="4.6328125" customWidth="1"/>
    <col min="12" max="18" width="0" hidden="1" customWidth="1"/>
    <col min="19" max="19" width="4.6328125" customWidth="1"/>
  </cols>
  <sheetData>
    <row r="1" spans="2:18" ht="64.5" customHeight="1">
      <c r="B1" s="51" t="s">
        <v>37</v>
      </c>
      <c r="C1" s="51"/>
      <c r="D1" s="51"/>
      <c r="E1" s="51"/>
      <c r="F1" s="51"/>
      <c r="G1" s="51"/>
      <c r="H1" s="51"/>
      <c r="I1" s="51"/>
      <c r="J1" s="51"/>
    </row>
    <row r="2" spans="2:18" ht="25.2" customHeight="1">
      <c r="B2" s="1" t="s">
        <v>0</v>
      </c>
      <c r="C2" s="39"/>
      <c r="D2" s="40" t="s">
        <v>1</v>
      </c>
      <c r="E2" s="41">
        <v>0.3</v>
      </c>
      <c r="F2" s="39"/>
      <c r="G2" s="40" t="s">
        <v>2</v>
      </c>
      <c r="H2" s="39"/>
      <c r="I2" s="40" t="s">
        <v>3</v>
      </c>
      <c r="J2" s="2"/>
      <c r="K2" t="s">
        <v>4</v>
      </c>
      <c r="L2" s="3" t="s">
        <v>5</v>
      </c>
      <c r="M2" s="3"/>
      <c r="N2" s="4">
        <f>E2</f>
        <v>0.3</v>
      </c>
      <c r="O2" s="4"/>
      <c r="P2" s="5" t="s">
        <v>6</v>
      </c>
      <c r="Q2" s="5"/>
      <c r="R2" s="3" t="s">
        <v>7</v>
      </c>
    </row>
    <row r="3" spans="2:18" ht="25.2" customHeight="1">
      <c r="B3" s="8"/>
      <c r="C3" s="9" t="s">
        <v>8</v>
      </c>
      <c r="D3" s="33">
        <v>25.824000000000002</v>
      </c>
      <c r="E3" s="33"/>
      <c r="F3" s="10" t="str">
        <f t="shared" ref="F3:F15" si="0">IF(E3=0," ",IF(ROUND(E3,0)&lt;&gt;ROUND(N3,0),"NO","OK"))</f>
        <v xml:space="preserve"> </v>
      </c>
      <c r="G3" s="37"/>
      <c r="H3" s="10" t="str">
        <f t="shared" ref="H3:H15" si="1">IF(G3=0," ",IF(ROUND(G3,0)&lt;&gt;ROUND(P3,0),"NO","OK"))</f>
        <v xml:space="preserve"> </v>
      </c>
      <c r="I3" s="38"/>
      <c r="J3" s="10" t="str">
        <f>IF(I3=0," ",IF(ROUND(I3,1)&lt;&gt;ROUND(R3,1),"NO","OK"))</f>
        <v xml:space="preserve"> </v>
      </c>
      <c r="L3" s="6">
        <f t="shared" ref="L3:L15" si="2">D3</f>
        <v>25.824000000000002</v>
      </c>
      <c r="M3" s="6"/>
      <c r="N3" s="7">
        <f t="shared" ref="N3:N15" si="3">L3*$N$2</f>
        <v>7.7472000000000003</v>
      </c>
      <c r="O3" s="7"/>
      <c r="P3" s="7">
        <f t="shared" ref="P3:P15" si="4">L3+N3</f>
        <v>33.571200000000005</v>
      </c>
      <c r="Q3" s="7"/>
      <c r="R3" s="7">
        <f t="shared" ref="R3:R15" si="5">P3/L3</f>
        <v>1.3</v>
      </c>
    </row>
    <row r="4" spans="2:18" ht="25.2" customHeight="1">
      <c r="B4" s="8"/>
      <c r="C4" s="9" t="s">
        <v>9</v>
      </c>
      <c r="D4" s="33">
        <v>19.853999999999999</v>
      </c>
      <c r="E4" s="33"/>
      <c r="F4" s="10" t="str">
        <f t="shared" si="0"/>
        <v xml:space="preserve"> </v>
      </c>
      <c r="G4" s="37"/>
      <c r="H4" s="10" t="str">
        <f t="shared" si="1"/>
        <v xml:space="preserve"> </v>
      </c>
      <c r="I4" s="38"/>
      <c r="J4" s="10" t="str">
        <f t="shared" ref="J4:J17" si="6">IF(I4=0," ",IF(ROUND(I4,1)&lt;&gt;ROUND(R4,1),"NO","OK"))</f>
        <v xml:space="preserve"> </v>
      </c>
      <c r="L4" s="6">
        <f t="shared" si="2"/>
        <v>19.853999999999999</v>
      </c>
      <c r="M4" s="6"/>
      <c r="N4" s="7">
        <f t="shared" si="3"/>
        <v>5.9561999999999999</v>
      </c>
      <c r="O4" s="7"/>
      <c r="P4" s="7">
        <f t="shared" si="4"/>
        <v>25.810199999999998</v>
      </c>
      <c r="Q4" s="7"/>
      <c r="R4" s="7">
        <f t="shared" si="5"/>
        <v>1.3</v>
      </c>
    </row>
    <row r="5" spans="2:18" ht="25.2" customHeight="1">
      <c r="B5" s="8"/>
      <c r="C5" s="9" t="s">
        <v>10</v>
      </c>
      <c r="D5" s="33">
        <v>27.827999999999999</v>
      </c>
      <c r="E5" s="33"/>
      <c r="F5" s="10" t="str">
        <f t="shared" si="0"/>
        <v xml:space="preserve"> </v>
      </c>
      <c r="G5" s="37"/>
      <c r="H5" s="10" t="str">
        <f t="shared" si="1"/>
        <v xml:space="preserve"> </v>
      </c>
      <c r="I5" s="38"/>
      <c r="J5" s="10" t="str">
        <f t="shared" si="6"/>
        <v xml:space="preserve"> </v>
      </c>
      <c r="L5" s="6">
        <f t="shared" si="2"/>
        <v>27.827999999999999</v>
      </c>
      <c r="M5" s="6"/>
      <c r="N5" s="7">
        <f t="shared" si="3"/>
        <v>8.3483999999999998</v>
      </c>
      <c r="O5" s="7"/>
      <c r="P5" s="7">
        <f t="shared" si="4"/>
        <v>36.176400000000001</v>
      </c>
      <c r="Q5" s="7"/>
      <c r="R5" s="7">
        <f t="shared" si="5"/>
        <v>1.3</v>
      </c>
    </row>
    <row r="6" spans="2:18" ht="25.2" customHeight="1">
      <c r="B6" s="8"/>
      <c r="C6" s="9" t="s">
        <v>11</v>
      </c>
      <c r="D6" s="33">
        <v>21.846</v>
      </c>
      <c r="E6" s="33"/>
      <c r="F6" s="10" t="str">
        <f t="shared" si="0"/>
        <v xml:space="preserve"> </v>
      </c>
      <c r="G6" s="37"/>
      <c r="H6" s="10" t="str">
        <f t="shared" si="1"/>
        <v xml:space="preserve"> </v>
      </c>
      <c r="I6" s="38"/>
      <c r="J6" s="10" t="str">
        <f t="shared" si="6"/>
        <v xml:space="preserve"> </v>
      </c>
      <c r="L6" s="6">
        <f t="shared" si="2"/>
        <v>21.846</v>
      </c>
      <c r="M6" s="6"/>
      <c r="N6" s="7">
        <f t="shared" si="3"/>
        <v>6.5537999999999998</v>
      </c>
      <c r="O6" s="7"/>
      <c r="P6" s="7">
        <f t="shared" si="4"/>
        <v>28.399799999999999</v>
      </c>
      <c r="Q6" s="7"/>
      <c r="R6" s="7">
        <f t="shared" si="5"/>
        <v>1.3</v>
      </c>
    </row>
    <row r="7" spans="2:18" ht="25.2" customHeight="1">
      <c r="B7" s="8"/>
      <c r="C7" s="9" t="s">
        <v>11</v>
      </c>
      <c r="D7" s="33">
        <v>21.846</v>
      </c>
      <c r="E7" s="33"/>
      <c r="F7" s="10" t="str">
        <f t="shared" si="0"/>
        <v xml:space="preserve"> </v>
      </c>
      <c r="G7" s="37"/>
      <c r="H7" s="10" t="str">
        <f t="shared" si="1"/>
        <v xml:space="preserve"> </v>
      </c>
      <c r="I7" s="38"/>
      <c r="J7" s="10" t="str">
        <f t="shared" si="6"/>
        <v xml:space="preserve"> </v>
      </c>
      <c r="L7" s="6">
        <f t="shared" si="2"/>
        <v>21.846</v>
      </c>
      <c r="M7" s="6"/>
      <c r="N7" s="7">
        <f t="shared" si="3"/>
        <v>6.5537999999999998</v>
      </c>
      <c r="O7" s="7"/>
      <c r="P7" s="7">
        <f t="shared" si="4"/>
        <v>28.399799999999999</v>
      </c>
      <c r="Q7" s="7"/>
      <c r="R7" s="7">
        <f t="shared" si="5"/>
        <v>1.3</v>
      </c>
    </row>
    <row r="8" spans="2:18" ht="25.2" customHeight="1">
      <c r="B8" s="8"/>
      <c r="C8" s="9" t="s">
        <v>12</v>
      </c>
      <c r="D8" s="33">
        <v>13.908000000000001</v>
      </c>
      <c r="E8" s="33"/>
      <c r="F8" s="10" t="str">
        <f t="shared" si="0"/>
        <v xml:space="preserve"> </v>
      </c>
      <c r="G8" s="37"/>
      <c r="H8" s="10" t="str">
        <f t="shared" si="1"/>
        <v xml:space="preserve"> </v>
      </c>
      <c r="I8" s="38"/>
      <c r="J8" s="10" t="str">
        <f t="shared" si="6"/>
        <v xml:space="preserve"> </v>
      </c>
      <c r="L8" s="6">
        <f t="shared" si="2"/>
        <v>13.908000000000001</v>
      </c>
      <c r="M8" s="6"/>
      <c r="N8" s="7">
        <f t="shared" si="3"/>
        <v>4.1724000000000006</v>
      </c>
      <c r="O8" s="7"/>
      <c r="P8" s="7">
        <f t="shared" si="4"/>
        <v>18.080400000000001</v>
      </c>
      <c r="Q8" s="7"/>
      <c r="R8" s="7">
        <f t="shared" si="5"/>
        <v>1.3</v>
      </c>
    </row>
    <row r="9" spans="2:18" ht="25.2" customHeight="1">
      <c r="B9" s="8"/>
      <c r="C9" s="9" t="s">
        <v>13</v>
      </c>
      <c r="D9" s="33">
        <v>13.908000000000001</v>
      </c>
      <c r="E9" s="33"/>
      <c r="F9" s="10" t="str">
        <f t="shared" si="0"/>
        <v xml:space="preserve"> </v>
      </c>
      <c r="G9" s="37"/>
      <c r="H9" s="10" t="str">
        <f t="shared" si="1"/>
        <v xml:space="preserve"> </v>
      </c>
      <c r="I9" s="38"/>
      <c r="J9" s="10" t="str">
        <f t="shared" si="6"/>
        <v xml:space="preserve"> </v>
      </c>
      <c r="L9" s="6">
        <f t="shared" si="2"/>
        <v>13.908000000000001</v>
      </c>
      <c r="M9" s="6"/>
      <c r="N9" s="7">
        <f t="shared" si="3"/>
        <v>4.1724000000000006</v>
      </c>
      <c r="O9" s="7"/>
      <c r="P9" s="7">
        <f t="shared" si="4"/>
        <v>18.080400000000001</v>
      </c>
      <c r="Q9" s="7"/>
      <c r="R9" s="7">
        <f t="shared" si="5"/>
        <v>1.3</v>
      </c>
    </row>
    <row r="10" spans="2:18" ht="25.2" customHeight="1">
      <c r="B10" s="8"/>
      <c r="C10" s="9" t="s">
        <v>14</v>
      </c>
      <c r="D10" s="33">
        <v>13.908000000000001</v>
      </c>
      <c r="E10" s="33"/>
      <c r="F10" s="10" t="str">
        <f t="shared" si="0"/>
        <v xml:space="preserve"> </v>
      </c>
      <c r="G10" s="37"/>
      <c r="H10" s="10" t="str">
        <f t="shared" si="1"/>
        <v xml:space="preserve"> </v>
      </c>
      <c r="I10" s="38"/>
      <c r="J10" s="10" t="str">
        <f t="shared" si="6"/>
        <v xml:space="preserve"> </v>
      </c>
      <c r="L10" s="6">
        <f t="shared" si="2"/>
        <v>13.908000000000001</v>
      </c>
      <c r="M10" s="6"/>
      <c r="N10" s="7">
        <f t="shared" si="3"/>
        <v>4.1724000000000006</v>
      </c>
      <c r="O10" s="7"/>
      <c r="P10" s="7">
        <f t="shared" si="4"/>
        <v>18.080400000000001</v>
      </c>
      <c r="Q10" s="7"/>
      <c r="R10" s="7">
        <f t="shared" si="5"/>
        <v>1.3</v>
      </c>
    </row>
    <row r="11" spans="2:18" ht="25.2" customHeight="1">
      <c r="B11" s="8"/>
      <c r="C11" s="9" t="s">
        <v>15</v>
      </c>
      <c r="D11" s="33">
        <v>23.832000000000001</v>
      </c>
      <c r="E11" s="33"/>
      <c r="F11" s="10" t="str">
        <f t="shared" si="0"/>
        <v xml:space="preserve"> </v>
      </c>
      <c r="G11" s="37"/>
      <c r="H11" s="10" t="str">
        <f t="shared" si="1"/>
        <v xml:space="preserve"> </v>
      </c>
      <c r="I11" s="38"/>
      <c r="J11" s="10" t="str">
        <f t="shared" si="6"/>
        <v xml:space="preserve"> </v>
      </c>
      <c r="L11" s="6">
        <f t="shared" si="2"/>
        <v>23.832000000000001</v>
      </c>
      <c r="M11" s="6"/>
      <c r="N11" s="7">
        <f t="shared" si="3"/>
        <v>7.1496000000000004</v>
      </c>
      <c r="O11" s="7"/>
      <c r="P11" s="7">
        <f t="shared" si="4"/>
        <v>30.9816</v>
      </c>
      <c r="Q11" s="7"/>
      <c r="R11" s="7">
        <f t="shared" si="5"/>
        <v>1.3</v>
      </c>
    </row>
    <row r="12" spans="2:18" ht="25.2" customHeight="1">
      <c r="B12" s="8"/>
      <c r="C12" s="9" t="s">
        <v>16</v>
      </c>
      <c r="D12" s="33">
        <v>9.93</v>
      </c>
      <c r="E12" s="33"/>
      <c r="F12" s="10" t="str">
        <f t="shared" si="0"/>
        <v xml:space="preserve"> </v>
      </c>
      <c r="G12" s="37"/>
      <c r="H12" s="10" t="str">
        <f t="shared" si="1"/>
        <v xml:space="preserve"> </v>
      </c>
      <c r="I12" s="38"/>
      <c r="J12" s="10" t="str">
        <f t="shared" si="6"/>
        <v xml:space="preserve"> </v>
      </c>
      <c r="L12" s="6">
        <f t="shared" si="2"/>
        <v>9.93</v>
      </c>
      <c r="M12" s="6"/>
      <c r="N12" s="7">
        <f t="shared" si="3"/>
        <v>2.9789999999999996</v>
      </c>
      <c r="O12" s="7"/>
      <c r="P12" s="7">
        <f t="shared" si="4"/>
        <v>12.908999999999999</v>
      </c>
      <c r="Q12" s="7"/>
      <c r="R12" s="7">
        <f t="shared" si="5"/>
        <v>1.2999999999999998</v>
      </c>
    </row>
    <row r="13" spans="2:18" ht="25.2" customHeight="1">
      <c r="B13" s="8"/>
      <c r="C13" s="9" t="s">
        <v>17</v>
      </c>
      <c r="D13" s="33">
        <v>25.842000000000002</v>
      </c>
      <c r="E13" s="33"/>
      <c r="F13" s="10" t="str">
        <f t="shared" si="0"/>
        <v xml:space="preserve"> </v>
      </c>
      <c r="G13" s="37"/>
      <c r="H13" s="10" t="str">
        <f t="shared" si="1"/>
        <v xml:space="preserve"> </v>
      </c>
      <c r="I13" s="38"/>
      <c r="J13" s="10" t="str">
        <f t="shared" si="6"/>
        <v xml:space="preserve"> </v>
      </c>
      <c r="L13" s="6">
        <f t="shared" si="2"/>
        <v>25.842000000000002</v>
      </c>
      <c r="M13" s="6"/>
      <c r="N13" s="7">
        <f t="shared" si="3"/>
        <v>7.7526000000000002</v>
      </c>
      <c r="O13" s="7"/>
      <c r="P13" s="7">
        <f t="shared" si="4"/>
        <v>33.5946</v>
      </c>
      <c r="Q13" s="7"/>
      <c r="R13" s="7">
        <f t="shared" si="5"/>
        <v>1.2999999999999998</v>
      </c>
    </row>
    <row r="14" spans="2:18" ht="25.2" customHeight="1">
      <c r="B14" s="8"/>
      <c r="C14" s="9" t="s">
        <v>18</v>
      </c>
      <c r="D14" s="33">
        <v>39.75</v>
      </c>
      <c r="E14" s="33"/>
      <c r="F14" s="10" t="str">
        <f t="shared" si="0"/>
        <v xml:space="preserve"> </v>
      </c>
      <c r="G14" s="37"/>
      <c r="H14" s="10" t="str">
        <f t="shared" si="1"/>
        <v xml:space="preserve"> </v>
      </c>
      <c r="I14" s="38"/>
      <c r="J14" s="10" t="str">
        <f t="shared" si="6"/>
        <v xml:space="preserve"> </v>
      </c>
      <c r="L14" s="6">
        <f t="shared" si="2"/>
        <v>39.75</v>
      </c>
      <c r="M14" s="6"/>
      <c r="N14" s="7">
        <f t="shared" si="3"/>
        <v>11.924999999999999</v>
      </c>
      <c r="O14" s="7"/>
      <c r="P14" s="7">
        <f t="shared" si="4"/>
        <v>51.674999999999997</v>
      </c>
      <c r="Q14" s="7"/>
      <c r="R14" s="7">
        <f t="shared" si="5"/>
        <v>1.2999999999999998</v>
      </c>
    </row>
    <row r="15" spans="2:18" ht="25.2" customHeight="1">
      <c r="B15" s="8"/>
      <c r="C15" s="9" t="s">
        <v>19</v>
      </c>
      <c r="D15" s="33">
        <v>77.585999999999999</v>
      </c>
      <c r="E15" s="33"/>
      <c r="F15" s="10" t="str">
        <f t="shared" si="0"/>
        <v xml:space="preserve"> </v>
      </c>
      <c r="G15" s="37"/>
      <c r="H15" s="10" t="str">
        <f t="shared" si="1"/>
        <v xml:space="preserve"> </v>
      </c>
      <c r="I15" s="38"/>
      <c r="J15" s="10" t="str">
        <f t="shared" si="6"/>
        <v xml:space="preserve"> </v>
      </c>
      <c r="L15" s="6">
        <f t="shared" si="2"/>
        <v>77.585999999999999</v>
      </c>
      <c r="M15" s="6"/>
      <c r="N15" s="7">
        <f t="shared" si="3"/>
        <v>23.2758</v>
      </c>
      <c r="O15" s="7"/>
      <c r="P15" s="7">
        <f t="shared" si="4"/>
        <v>100.8618</v>
      </c>
      <c r="Q15" s="7"/>
      <c r="R15" s="7">
        <f t="shared" si="5"/>
        <v>1.3</v>
      </c>
    </row>
    <row r="16" spans="2:18" ht="5.7" customHeight="1">
      <c r="B16" s="11"/>
      <c r="C16" s="12"/>
      <c r="D16" s="29"/>
      <c r="E16" s="28"/>
      <c r="F16" s="14"/>
      <c r="G16" s="29"/>
      <c r="H16" s="14"/>
      <c r="I16" s="16"/>
      <c r="J16" s="14"/>
      <c r="L16" s="6"/>
      <c r="M16" s="6"/>
      <c r="N16" s="7"/>
      <c r="O16" s="7"/>
      <c r="P16" s="7"/>
      <c r="Q16" s="7"/>
      <c r="R16" s="7"/>
    </row>
    <row r="17" spans="2:18" ht="25.2" customHeight="1">
      <c r="B17" s="8"/>
      <c r="C17" s="9" t="s">
        <v>33</v>
      </c>
      <c r="D17" s="34">
        <v>1</v>
      </c>
      <c r="E17" s="18"/>
      <c r="F17" s="17" t="str">
        <f>IF(E17=0," ",IF(ROUND(E17,0)&lt;&gt;ROUND(N17,0),"NO","OK"))</f>
        <v xml:space="preserve"> </v>
      </c>
      <c r="G17" s="30"/>
      <c r="H17" s="17" t="str">
        <f>IF(G17=0," ",IF(ROUND(G17,0)&lt;&gt;ROUND(P17,0),"NO","OK"))</f>
        <v xml:space="preserve"> </v>
      </c>
      <c r="I17" s="18"/>
      <c r="J17" s="17" t="str">
        <f t="shared" si="6"/>
        <v xml:space="preserve"> </v>
      </c>
      <c r="L17" s="6">
        <f>D17</f>
        <v>1</v>
      </c>
      <c r="N17" s="7">
        <f>L17*$N$2</f>
        <v>0.3</v>
      </c>
      <c r="O17" s="7"/>
      <c r="P17" s="7">
        <f>L17+N17</f>
        <v>1.3</v>
      </c>
      <c r="Q17" s="7"/>
      <c r="R17" s="7">
        <f>P17/L17</f>
        <v>1.3</v>
      </c>
    </row>
  </sheetData>
  <sheetProtection password="CF7A" sheet="1" objects="1" scenarios="1"/>
  <mergeCells count="1">
    <mergeCell ref="B1:J1"/>
  </mergeCells>
  <conditionalFormatting sqref="F3:F15">
    <cfRule type="cellIs" dxfId="23" priority="5" operator="equal">
      <formula>"NO"</formula>
    </cfRule>
    <cfRule type="cellIs" dxfId="22" priority="6" operator="equal">
      <formula>"OK"</formula>
    </cfRule>
  </conditionalFormatting>
  <conditionalFormatting sqref="H3:H15">
    <cfRule type="cellIs" dxfId="21" priority="3" operator="equal">
      <formula>"NO"</formula>
    </cfRule>
    <cfRule type="cellIs" dxfId="20" priority="4" operator="equal">
      <formula>"OK"</formula>
    </cfRule>
  </conditionalFormatting>
  <conditionalFormatting sqref="J3:J15">
    <cfRule type="cellIs" dxfId="19" priority="1" operator="equal">
      <formula>"NO"</formula>
    </cfRule>
    <cfRule type="cellIs" dxfId="18" priority="2" operator="equal">
      <formula>"OK"</formula>
    </cfRule>
  </conditionalFormatting>
  <pageMargins left="0.5" right="0.5" top="0.5" bottom="0.5" header="0" footer="0"/>
  <pageSetup paperSize="9" scale="87" orientation="portrait" horizontalDpi="300" verticalDpi="300" r:id="rId1"/>
  <headerFooter alignWithMargins="0"/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 transitionEvaluation="1"/>
  <dimension ref="B1:N20"/>
  <sheetViews>
    <sheetView showGridLines="0" defaultGridColor="0" colorId="22" zoomScale="120" zoomScaleNormal="120" workbookViewId="0">
      <selection activeCell="B1" sqref="B1:H1"/>
    </sheetView>
  </sheetViews>
  <sheetFormatPr baseColWidth="10" defaultColWidth="9.6328125" defaultRowHeight="15"/>
  <cols>
    <col min="1" max="1" width="3.6328125" customWidth="1"/>
    <col min="2" max="2" width="2.6328125" customWidth="1"/>
    <col min="3" max="3" width="29.90625" customWidth="1"/>
    <col min="4" max="5" width="10.81640625" customWidth="1"/>
    <col min="6" max="6" width="4.6328125" customWidth="1"/>
    <col min="7" max="7" width="10.81640625" customWidth="1"/>
    <col min="8" max="8" width="4.6328125" customWidth="1"/>
    <col min="10" max="14" width="0" hidden="1" customWidth="1"/>
  </cols>
  <sheetData>
    <row r="1" spans="2:14" ht="88.5" customHeight="1">
      <c r="B1" s="51" t="s">
        <v>39</v>
      </c>
      <c r="C1" s="52"/>
      <c r="D1" s="52"/>
      <c r="E1" s="52"/>
      <c r="F1" s="52"/>
      <c r="G1" s="52"/>
      <c r="H1" s="52"/>
    </row>
    <row r="2" spans="2:14" ht="15.6">
      <c r="C2" s="42" t="s">
        <v>20</v>
      </c>
      <c r="D2" s="43">
        <v>0.3</v>
      </c>
      <c r="E2" s="53" t="s">
        <v>21</v>
      </c>
      <c r="F2" s="53"/>
    </row>
    <row r="3" spans="2:14" ht="25.2" customHeight="1">
      <c r="B3" s="8"/>
      <c r="C3" s="9" t="s">
        <v>33</v>
      </c>
      <c r="D3" s="35">
        <v>1</v>
      </c>
      <c r="E3" s="31"/>
      <c r="F3" s="17" t="str">
        <f>IF(E3=0," ",IF(ROUND(E3,0)&lt;&gt;ROUND(L3,0),"NO","OK"))</f>
        <v xml:space="preserve"> </v>
      </c>
      <c r="G3" s="21"/>
      <c r="H3" s="17" t="str">
        <f>IF(G3=0," ",IF(ROUND(G3,0)&lt;&gt;ROUND(N3,0),"NO","OK"))</f>
        <v xml:space="preserve"> </v>
      </c>
      <c r="J3">
        <f>D3</f>
        <v>1</v>
      </c>
      <c r="L3" s="7">
        <f>J3+D2*J3</f>
        <v>1.3</v>
      </c>
      <c r="M3" s="7"/>
      <c r="N3" s="20">
        <f>(L3-J3)/L3</f>
        <v>0.23076923076923078</v>
      </c>
    </row>
    <row r="4" spans="2:14" ht="5.7" customHeight="1">
      <c r="B4" s="11"/>
      <c r="C4" s="12"/>
      <c r="D4" s="13"/>
      <c r="E4" s="15"/>
      <c r="F4" s="14"/>
      <c r="G4" s="15"/>
      <c r="H4" s="14"/>
    </row>
    <row r="5" spans="2:14" ht="25.2" customHeight="1">
      <c r="B5" s="1" t="s">
        <v>0</v>
      </c>
      <c r="C5" s="39"/>
      <c r="D5" s="40" t="s">
        <v>22</v>
      </c>
      <c r="E5" s="40" t="s">
        <v>6</v>
      </c>
      <c r="F5" s="39"/>
      <c r="G5" s="40" t="s">
        <v>34</v>
      </c>
      <c r="H5" s="39"/>
      <c r="J5" s="22" t="str">
        <f t="shared" ref="J5:J18" si="0">D5</f>
        <v>COSTE</v>
      </c>
      <c r="L5" s="22" t="str">
        <f>E5</f>
        <v>P.V.P.</v>
      </c>
    </row>
    <row r="6" spans="2:14" ht="25.2" customHeight="1">
      <c r="B6" s="8"/>
      <c r="C6" s="9" t="s">
        <v>8</v>
      </c>
      <c r="D6" s="33">
        <f>+'RECARGO UN %'!D3</f>
        <v>25.824000000000002</v>
      </c>
      <c r="E6" s="33"/>
      <c r="F6" s="10" t="str">
        <f t="shared" ref="F6:F18" si="1">IF(E6=0," ",IF(ROUND(E6,0)&lt;&gt;ROUND(L6,0),"NO","OK"))</f>
        <v xml:space="preserve"> </v>
      </c>
      <c r="G6" s="44"/>
      <c r="H6" s="10" t="str">
        <f>IF(G6=0," ",IF(ROUND(G6,1)&lt;&gt;ROUND(N6,1),"NO","OK"))</f>
        <v xml:space="preserve"> </v>
      </c>
      <c r="J6">
        <f t="shared" si="0"/>
        <v>25.824000000000002</v>
      </c>
      <c r="L6">
        <f t="shared" ref="L6:L18" si="2">J6*$L$3</f>
        <v>33.571200000000005</v>
      </c>
      <c r="N6" s="20">
        <f t="shared" ref="N6:N18" si="3">(L6-J6)/L6</f>
        <v>0.23076923076923084</v>
      </c>
    </row>
    <row r="7" spans="2:14" ht="25.2" customHeight="1">
      <c r="B7" s="8"/>
      <c r="C7" s="9" t="s">
        <v>9</v>
      </c>
      <c r="D7" s="33">
        <f>+'RECARGO UN %'!D4</f>
        <v>19.853999999999999</v>
      </c>
      <c r="E7" s="33"/>
      <c r="F7" s="10" t="str">
        <f t="shared" si="1"/>
        <v xml:space="preserve"> </v>
      </c>
      <c r="G7" s="44"/>
      <c r="H7" s="10" t="str">
        <f t="shared" ref="H7:H18" si="4">IF(G7=0," ",IF(ROUND(G7,1)&lt;&gt;ROUND(N7,1),"NO","OK"))</f>
        <v xml:space="preserve"> </v>
      </c>
      <c r="J7">
        <f t="shared" si="0"/>
        <v>19.853999999999999</v>
      </c>
      <c r="L7">
        <f t="shared" si="2"/>
        <v>25.810199999999998</v>
      </c>
      <c r="N7" s="20">
        <f t="shared" si="3"/>
        <v>0.23076923076923075</v>
      </c>
    </row>
    <row r="8" spans="2:14" ht="25.2" customHeight="1">
      <c r="B8" s="8"/>
      <c r="C8" s="9" t="s">
        <v>10</v>
      </c>
      <c r="D8" s="33">
        <f>+'RECARGO UN %'!D5</f>
        <v>27.827999999999999</v>
      </c>
      <c r="E8" s="33"/>
      <c r="F8" s="10" t="str">
        <f t="shared" si="1"/>
        <v xml:space="preserve"> </v>
      </c>
      <c r="G8" s="44"/>
      <c r="H8" s="10" t="str">
        <f t="shared" si="4"/>
        <v xml:space="preserve"> </v>
      </c>
      <c r="J8">
        <f t="shared" si="0"/>
        <v>27.827999999999999</v>
      </c>
      <c r="L8">
        <f t="shared" si="2"/>
        <v>36.176400000000001</v>
      </c>
      <c r="N8" s="20">
        <f t="shared" si="3"/>
        <v>0.23076923076923081</v>
      </c>
    </row>
    <row r="9" spans="2:14" ht="25.2" customHeight="1">
      <c r="B9" s="8"/>
      <c r="C9" s="9" t="s">
        <v>11</v>
      </c>
      <c r="D9" s="33">
        <f>+'RECARGO UN %'!D6</f>
        <v>21.846</v>
      </c>
      <c r="E9" s="33"/>
      <c r="F9" s="10" t="str">
        <f t="shared" si="1"/>
        <v xml:space="preserve"> </v>
      </c>
      <c r="G9" s="44"/>
      <c r="H9" s="10" t="str">
        <f t="shared" si="4"/>
        <v xml:space="preserve"> </v>
      </c>
      <c r="J9">
        <f t="shared" si="0"/>
        <v>21.846</v>
      </c>
      <c r="L9">
        <f t="shared" si="2"/>
        <v>28.399800000000003</v>
      </c>
      <c r="N9" s="20">
        <f t="shared" si="3"/>
        <v>0.23076923076923084</v>
      </c>
    </row>
    <row r="10" spans="2:14" ht="25.2" customHeight="1">
      <c r="B10" s="8"/>
      <c r="C10" s="9" t="s">
        <v>11</v>
      </c>
      <c r="D10" s="33">
        <f>+'RECARGO UN %'!D7</f>
        <v>21.846</v>
      </c>
      <c r="E10" s="33"/>
      <c r="F10" s="10" t="str">
        <f t="shared" si="1"/>
        <v xml:space="preserve"> </v>
      </c>
      <c r="G10" s="44"/>
      <c r="H10" s="10" t="str">
        <f t="shared" si="4"/>
        <v xml:space="preserve"> </v>
      </c>
      <c r="J10">
        <f t="shared" si="0"/>
        <v>21.846</v>
      </c>
      <c r="L10">
        <f t="shared" si="2"/>
        <v>28.399800000000003</v>
      </c>
      <c r="N10" s="20">
        <f t="shared" si="3"/>
        <v>0.23076923076923084</v>
      </c>
    </row>
    <row r="11" spans="2:14" ht="25.2" customHeight="1">
      <c r="B11" s="8"/>
      <c r="C11" s="9" t="s">
        <v>12</v>
      </c>
      <c r="D11" s="33">
        <f>+'RECARGO UN %'!D8</f>
        <v>13.908000000000001</v>
      </c>
      <c r="E11" s="33"/>
      <c r="F11" s="10" t="str">
        <f t="shared" si="1"/>
        <v xml:space="preserve"> </v>
      </c>
      <c r="G11" s="44"/>
      <c r="H11" s="10" t="str">
        <f t="shared" si="4"/>
        <v xml:space="preserve"> </v>
      </c>
      <c r="J11">
        <f t="shared" si="0"/>
        <v>13.908000000000001</v>
      </c>
      <c r="L11">
        <f t="shared" si="2"/>
        <v>18.080400000000001</v>
      </c>
      <c r="N11" s="20">
        <f t="shared" si="3"/>
        <v>0.23076923076923073</v>
      </c>
    </row>
    <row r="12" spans="2:14" ht="25.2" customHeight="1">
      <c r="B12" s="8"/>
      <c r="C12" s="9" t="s">
        <v>13</v>
      </c>
      <c r="D12" s="33">
        <f>+'RECARGO UN %'!D9</f>
        <v>13.908000000000001</v>
      </c>
      <c r="E12" s="33"/>
      <c r="F12" s="10" t="str">
        <f t="shared" si="1"/>
        <v xml:space="preserve"> </v>
      </c>
      <c r="G12" s="44"/>
      <c r="H12" s="10" t="str">
        <f t="shared" si="4"/>
        <v xml:space="preserve"> </v>
      </c>
      <c r="J12">
        <f t="shared" si="0"/>
        <v>13.908000000000001</v>
      </c>
      <c r="L12">
        <f t="shared" si="2"/>
        <v>18.080400000000001</v>
      </c>
      <c r="N12" s="20">
        <f t="shared" si="3"/>
        <v>0.23076923076923073</v>
      </c>
    </row>
    <row r="13" spans="2:14" ht="25.2" customHeight="1">
      <c r="B13" s="8"/>
      <c r="C13" s="9" t="s">
        <v>14</v>
      </c>
      <c r="D13" s="33">
        <f>+'RECARGO UN %'!D10</f>
        <v>13.908000000000001</v>
      </c>
      <c r="E13" s="33"/>
      <c r="F13" s="10" t="str">
        <f t="shared" si="1"/>
        <v xml:space="preserve"> </v>
      </c>
      <c r="G13" s="44"/>
      <c r="H13" s="10" t="str">
        <f t="shared" si="4"/>
        <v xml:space="preserve"> </v>
      </c>
      <c r="J13">
        <f t="shared" si="0"/>
        <v>13.908000000000001</v>
      </c>
      <c r="L13">
        <f t="shared" si="2"/>
        <v>18.080400000000001</v>
      </c>
      <c r="N13" s="20">
        <f t="shared" si="3"/>
        <v>0.23076923076923073</v>
      </c>
    </row>
    <row r="14" spans="2:14" ht="25.2" customHeight="1">
      <c r="B14" s="8"/>
      <c r="C14" s="9" t="s">
        <v>15</v>
      </c>
      <c r="D14" s="33">
        <f>+'RECARGO UN %'!D11</f>
        <v>23.832000000000001</v>
      </c>
      <c r="E14" s="33"/>
      <c r="F14" s="10" t="str">
        <f t="shared" si="1"/>
        <v xml:space="preserve"> </v>
      </c>
      <c r="G14" s="44"/>
      <c r="H14" s="10" t="str">
        <f t="shared" si="4"/>
        <v xml:space="preserve"> </v>
      </c>
      <c r="J14">
        <f t="shared" si="0"/>
        <v>23.832000000000001</v>
      </c>
      <c r="L14">
        <f t="shared" si="2"/>
        <v>30.9816</v>
      </c>
      <c r="N14" s="20">
        <f t="shared" si="3"/>
        <v>0.23076923076923075</v>
      </c>
    </row>
    <row r="15" spans="2:14" ht="25.2" customHeight="1">
      <c r="B15" s="8"/>
      <c r="C15" s="9" t="s">
        <v>16</v>
      </c>
      <c r="D15" s="33">
        <f>+'RECARGO UN %'!D12</f>
        <v>9.93</v>
      </c>
      <c r="E15" s="33"/>
      <c r="F15" s="10" t="str">
        <f t="shared" si="1"/>
        <v xml:space="preserve"> </v>
      </c>
      <c r="G15" s="44"/>
      <c r="H15" s="10" t="str">
        <f t="shared" si="4"/>
        <v xml:space="preserve"> </v>
      </c>
      <c r="J15">
        <f t="shared" si="0"/>
        <v>9.93</v>
      </c>
      <c r="L15">
        <f t="shared" si="2"/>
        <v>12.909000000000001</v>
      </c>
      <c r="N15" s="20">
        <f t="shared" si="3"/>
        <v>0.23076923076923084</v>
      </c>
    </row>
    <row r="16" spans="2:14" ht="25.2" customHeight="1">
      <c r="B16" s="8"/>
      <c r="C16" s="9" t="s">
        <v>17</v>
      </c>
      <c r="D16" s="33">
        <f>+'RECARGO UN %'!D13</f>
        <v>25.842000000000002</v>
      </c>
      <c r="E16" s="33"/>
      <c r="F16" s="10" t="str">
        <f t="shared" si="1"/>
        <v xml:space="preserve"> </v>
      </c>
      <c r="G16" s="44"/>
      <c r="H16" s="10" t="str">
        <f t="shared" si="4"/>
        <v xml:space="preserve"> </v>
      </c>
      <c r="J16">
        <f t="shared" si="0"/>
        <v>25.842000000000002</v>
      </c>
      <c r="L16">
        <f t="shared" si="2"/>
        <v>33.594600000000007</v>
      </c>
      <c r="N16" s="20">
        <f t="shared" si="3"/>
        <v>0.23076923076923087</v>
      </c>
    </row>
    <row r="17" spans="2:14" ht="25.2" customHeight="1">
      <c r="B17" s="8"/>
      <c r="C17" s="9" t="s">
        <v>18</v>
      </c>
      <c r="D17" s="33">
        <f>+'RECARGO UN %'!D14</f>
        <v>39.75</v>
      </c>
      <c r="E17" s="33"/>
      <c r="F17" s="10" t="str">
        <f t="shared" si="1"/>
        <v xml:space="preserve"> </v>
      </c>
      <c r="G17" s="44"/>
      <c r="H17" s="10" t="str">
        <f t="shared" si="4"/>
        <v xml:space="preserve"> </v>
      </c>
      <c r="J17">
        <f t="shared" si="0"/>
        <v>39.75</v>
      </c>
      <c r="L17">
        <f t="shared" si="2"/>
        <v>51.675000000000004</v>
      </c>
      <c r="N17" s="20">
        <f t="shared" si="3"/>
        <v>0.23076923076923084</v>
      </c>
    </row>
    <row r="18" spans="2:14" ht="25.2" customHeight="1">
      <c r="B18" s="8"/>
      <c r="C18" s="9" t="s">
        <v>19</v>
      </c>
      <c r="D18" s="33">
        <f>+'RECARGO UN %'!D15</f>
        <v>77.585999999999999</v>
      </c>
      <c r="E18" s="33"/>
      <c r="F18" s="10" t="str">
        <f t="shared" si="1"/>
        <v xml:space="preserve"> </v>
      </c>
      <c r="G18" s="44"/>
      <c r="H18" s="10" t="str">
        <f t="shared" si="4"/>
        <v xml:space="preserve"> </v>
      </c>
      <c r="J18">
        <f t="shared" si="0"/>
        <v>77.585999999999999</v>
      </c>
      <c r="L18">
        <f t="shared" si="2"/>
        <v>100.8618</v>
      </c>
      <c r="N18" s="20">
        <f t="shared" si="3"/>
        <v>0.23076923076923081</v>
      </c>
    </row>
    <row r="19" spans="2:14" ht="5.7" customHeight="1"/>
    <row r="20" spans="2:14" ht="12.75" customHeight="1"/>
  </sheetData>
  <sheetProtection password="CF7A" sheet="1" objects="1" scenarios="1"/>
  <mergeCells count="2">
    <mergeCell ref="B1:H1"/>
    <mergeCell ref="E2:F2"/>
  </mergeCells>
  <conditionalFormatting sqref="F6:F18">
    <cfRule type="cellIs" dxfId="17" priority="3" operator="equal">
      <formula>"NO"</formula>
    </cfRule>
    <cfRule type="cellIs" dxfId="16" priority="4" operator="equal">
      <formula>"OK"</formula>
    </cfRule>
  </conditionalFormatting>
  <conditionalFormatting sqref="H6:H18">
    <cfRule type="cellIs" dxfId="15" priority="1" operator="equal">
      <formula>"NO"</formula>
    </cfRule>
    <cfRule type="cellIs" dxfId="14" priority="2" operator="equal">
      <formula>"OK"</formula>
    </cfRule>
  </conditionalFormatting>
  <pageMargins left="0.5" right="0.5" top="0.5" bottom="0.5" header="0" footer="0"/>
  <pageSetup paperSize="9" scale="93" orientation="portrait" horizontalDpi="300" verticalDpi="300" r:id="rId1"/>
  <headerFooter alignWithMargins="0"/>
  <colBreaks count="1" manualBreakCount="1">
    <brk id="9" max="1048575" man="1"/>
  </colBreaks>
  <ignoredErrors>
    <ignoredError sqref="D6:D18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 transitionEvaluation="1"/>
  <dimension ref="B1:R18"/>
  <sheetViews>
    <sheetView showGridLines="0" defaultGridColor="0" colorId="22" zoomScale="120" zoomScaleNormal="120" workbookViewId="0">
      <selection activeCell="E3" sqref="E3"/>
    </sheetView>
  </sheetViews>
  <sheetFormatPr baseColWidth="10" defaultColWidth="9.6328125" defaultRowHeight="15"/>
  <cols>
    <col min="1" max="1" width="1.6328125" customWidth="1"/>
    <col min="2" max="2" width="2.6328125" customWidth="1"/>
    <col min="3" max="3" width="29.453125" customWidth="1"/>
    <col min="4" max="5" width="10.81640625" customWidth="1"/>
    <col min="6" max="6" width="4.6328125" customWidth="1"/>
    <col min="7" max="7" width="10.81640625" customWidth="1"/>
    <col min="8" max="8" width="4.6328125" customWidth="1"/>
    <col min="9" max="9" width="10.81640625" customWidth="1"/>
    <col min="10" max="10" width="4.6328125" customWidth="1"/>
    <col min="12" max="18" width="0" hidden="1" customWidth="1"/>
    <col min="19" max="19" width="4.6328125" customWidth="1"/>
  </cols>
  <sheetData>
    <row r="1" spans="2:18" ht="78" customHeight="1">
      <c r="C1" s="51" t="s">
        <v>35</v>
      </c>
      <c r="D1" s="51"/>
      <c r="E1" s="51"/>
      <c r="F1" s="51"/>
      <c r="G1" s="51"/>
      <c r="H1" s="51"/>
      <c r="I1" s="51"/>
      <c r="J1" s="51"/>
    </row>
    <row r="2" spans="2:18" ht="25.2" customHeight="1">
      <c r="B2" s="1" t="s">
        <v>0</v>
      </c>
      <c r="C2" s="39"/>
      <c r="D2" s="40" t="s">
        <v>2</v>
      </c>
      <c r="E2" s="41">
        <v>0.3</v>
      </c>
      <c r="F2" s="39"/>
      <c r="G2" s="40" t="s">
        <v>1</v>
      </c>
      <c r="H2" s="39"/>
      <c r="I2" s="40" t="s">
        <v>23</v>
      </c>
      <c r="J2" s="39"/>
      <c r="K2" t="s">
        <v>4</v>
      </c>
      <c r="L2" s="19" t="str">
        <f t="shared" ref="L2:L15" si="0">D2</f>
        <v>P.V.P. (2)</v>
      </c>
      <c r="M2" s="3"/>
      <c r="N2" s="23">
        <f>E2</f>
        <v>0.3</v>
      </c>
      <c r="O2" s="4"/>
      <c r="P2" s="19" t="str">
        <f>G2</f>
        <v>COSTE (1)</v>
      </c>
      <c r="Q2" s="5"/>
      <c r="R2" s="3" t="s">
        <v>7</v>
      </c>
    </row>
    <row r="3" spans="2:18" ht="25.2" customHeight="1">
      <c r="B3" s="8"/>
      <c r="C3" s="9" t="s">
        <v>8</v>
      </c>
      <c r="D3" s="36">
        <v>33.57</v>
      </c>
      <c r="E3" s="36"/>
      <c r="F3" s="10" t="str">
        <f t="shared" ref="F3:F15" si="1">IF(E3=0," ",IF(ROUND(E3,0)&lt;&gt;ROUND(N3,0),"NO","OK"))</f>
        <v xml:space="preserve"> </v>
      </c>
      <c r="G3" s="36"/>
      <c r="H3" s="10" t="str">
        <f t="shared" ref="H3:H15" si="2">IF(G3=0," ",IF(ROUND(G3,0)&lt;&gt;ROUND(P3,0),"NO","OK"))</f>
        <v xml:space="preserve"> </v>
      </c>
      <c r="I3" s="45"/>
      <c r="J3" s="10" t="str">
        <f>IF(I3=0," ",IF(ROUND(I3,1)&lt;&gt;ROUND(R3,1),"NO","OK"))</f>
        <v xml:space="preserve"> </v>
      </c>
      <c r="L3" s="6">
        <f t="shared" si="0"/>
        <v>33.57</v>
      </c>
      <c r="M3" s="6"/>
      <c r="N3" s="7">
        <f t="shared" ref="N3:N15" si="3">L3*$N$2</f>
        <v>10.071</v>
      </c>
      <c r="O3" s="7"/>
      <c r="P3" s="7">
        <f t="shared" ref="P3:P15" si="4">L3-N3</f>
        <v>23.499000000000002</v>
      </c>
      <c r="Q3" s="7"/>
      <c r="R3" s="7">
        <f t="shared" ref="R3:R15" si="5">P3/L3</f>
        <v>0.70000000000000007</v>
      </c>
    </row>
    <row r="4" spans="2:18" ht="25.2" customHeight="1">
      <c r="B4" s="8"/>
      <c r="C4" s="9" t="s">
        <v>9</v>
      </c>
      <c r="D4" s="36">
        <v>25.812000000000001</v>
      </c>
      <c r="E4" s="36"/>
      <c r="F4" s="10" t="str">
        <f t="shared" si="1"/>
        <v xml:space="preserve"> </v>
      </c>
      <c r="G4" s="36"/>
      <c r="H4" s="10" t="str">
        <f t="shared" si="2"/>
        <v xml:space="preserve"> </v>
      </c>
      <c r="I4" s="45"/>
      <c r="J4" s="10" t="str">
        <f t="shared" ref="J4:J17" si="6">IF(I4=0," ",IF(ROUND(I4,1)&lt;&gt;ROUND(R4,1),"NO","OK"))</f>
        <v xml:space="preserve"> </v>
      </c>
      <c r="L4" s="6">
        <f t="shared" si="0"/>
        <v>25.812000000000001</v>
      </c>
      <c r="M4" s="6"/>
      <c r="N4" s="7">
        <f t="shared" si="3"/>
        <v>7.7435999999999998</v>
      </c>
      <c r="O4" s="7"/>
      <c r="P4" s="7">
        <f t="shared" si="4"/>
        <v>18.0684</v>
      </c>
      <c r="Q4" s="7"/>
      <c r="R4" s="7">
        <f t="shared" si="5"/>
        <v>0.7</v>
      </c>
    </row>
    <row r="5" spans="2:18" ht="25.2" customHeight="1">
      <c r="B5" s="8"/>
      <c r="C5" s="9" t="s">
        <v>10</v>
      </c>
      <c r="D5" s="36">
        <v>36.173999999999999</v>
      </c>
      <c r="E5" s="36"/>
      <c r="F5" s="10" t="str">
        <f t="shared" si="1"/>
        <v xml:space="preserve"> </v>
      </c>
      <c r="G5" s="36"/>
      <c r="H5" s="10" t="str">
        <f t="shared" si="2"/>
        <v xml:space="preserve"> </v>
      </c>
      <c r="I5" s="45"/>
      <c r="J5" s="10" t="str">
        <f t="shared" si="6"/>
        <v xml:space="preserve"> </v>
      </c>
      <c r="L5" s="6">
        <f t="shared" si="0"/>
        <v>36.173999999999999</v>
      </c>
      <c r="M5" s="6"/>
      <c r="N5" s="7">
        <f t="shared" si="3"/>
        <v>10.8522</v>
      </c>
      <c r="O5" s="7"/>
      <c r="P5" s="7">
        <f t="shared" si="4"/>
        <v>25.3218</v>
      </c>
      <c r="Q5" s="7"/>
      <c r="R5" s="7">
        <f t="shared" si="5"/>
        <v>0.7</v>
      </c>
    </row>
    <row r="6" spans="2:18" ht="25.2" customHeight="1">
      <c r="B6" s="8"/>
      <c r="C6" s="9" t="s">
        <v>11</v>
      </c>
      <c r="D6" s="36">
        <v>28.398</v>
      </c>
      <c r="E6" s="36"/>
      <c r="F6" s="10" t="str">
        <f t="shared" si="1"/>
        <v xml:space="preserve"> </v>
      </c>
      <c r="G6" s="36"/>
      <c r="H6" s="10" t="str">
        <f t="shared" si="2"/>
        <v xml:space="preserve"> </v>
      </c>
      <c r="I6" s="45"/>
      <c r="J6" s="10" t="str">
        <f t="shared" si="6"/>
        <v xml:space="preserve"> </v>
      </c>
      <c r="L6" s="6">
        <f t="shared" si="0"/>
        <v>28.398</v>
      </c>
      <c r="M6" s="6"/>
      <c r="N6" s="7">
        <f t="shared" si="3"/>
        <v>8.5193999999999992</v>
      </c>
      <c r="O6" s="7"/>
      <c r="P6" s="7">
        <f t="shared" si="4"/>
        <v>19.878599999999999</v>
      </c>
      <c r="Q6" s="7"/>
      <c r="R6" s="7">
        <f t="shared" si="5"/>
        <v>0.7</v>
      </c>
    </row>
    <row r="7" spans="2:18" ht="25.2" customHeight="1">
      <c r="B7" s="8"/>
      <c r="C7" s="9" t="s">
        <v>11</v>
      </c>
      <c r="D7" s="36">
        <v>28.398</v>
      </c>
      <c r="E7" s="36"/>
      <c r="F7" s="10" t="str">
        <f t="shared" si="1"/>
        <v xml:space="preserve"> </v>
      </c>
      <c r="G7" s="36"/>
      <c r="H7" s="10" t="str">
        <f t="shared" si="2"/>
        <v xml:space="preserve"> </v>
      </c>
      <c r="I7" s="45"/>
      <c r="J7" s="10" t="str">
        <f t="shared" si="6"/>
        <v xml:space="preserve"> </v>
      </c>
      <c r="L7" s="6">
        <f t="shared" si="0"/>
        <v>28.398</v>
      </c>
      <c r="M7" s="6"/>
      <c r="N7" s="7">
        <f t="shared" si="3"/>
        <v>8.5193999999999992</v>
      </c>
      <c r="O7" s="7"/>
      <c r="P7" s="7">
        <f t="shared" si="4"/>
        <v>19.878599999999999</v>
      </c>
      <c r="Q7" s="7"/>
      <c r="R7" s="7">
        <f t="shared" si="5"/>
        <v>0.7</v>
      </c>
    </row>
    <row r="8" spans="2:18" ht="25.2" customHeight="1">
      <c r="B8" s="8"/>
      <c r="C8" s="9" t="s">
        <v>12</v>
      </c>
      <c r="D8" s="36">
        <v>18.077999999999999</v>
      </c>
      <c r="E8" s="36"/>
      <c r="F8" s="10" t="str">
        <f t="shared" si="1"/>
        <v xml:space="preserve"> </v>
      </c>
      <c r="G8" s="36"/>
      <c r="H8" s="10" t="str">
        <f t="shared" si="2"/>
        <v xml:space="preserve"> </v>
      </c>
      <c r="I8" s="45"/>
      <c r="J8" s="10" t="str">
        <f t="shared" si="6"/>
        <v xml:space="preserve"> </v>
      </c>
      <c r="L8" s="6">
        <f t="shared" si="0"/>
        <v>18.077999999999999</v>
      </c>
      <c r="M8" s="6"/>
      <c r="N8" s="7">
        <f t="shared" si="3"/>
        <v>5.4234</v>
      </c>
      <c r="O8" s="7"/>
      <c r="P8" s="7">
        <f t="shared" si="4"/>
        <v>12.654599999999999</v>
      </c>
      <c r="Q8" s="7"/>
      <c r="R8" s="7">
        <f t="shared" si="5"/>
        <v>0.7</v>
      </c>
    </row>
    <row r="9" spans="2:18" ht="25.2" customHeight="1">
      <c r="B9" s="8"/>
      <c r="C9" s="9" t="s">
        <v>13</v>
      </c>
      <c r="D9" s="36">
        <v>18.077999999999999</v>
      </c>
      <c r="E9" s="36"/>
      <c r="F9" s="10" t="str">
        <f t="shared" si="1"/>
        <v xml:space="preserve"> </v>
      </c>
      <c r="G9" s="36"/>
      <c r="H9" s="10" t="str">
        <f t="shared" si="2"/>
        <v xml:space="preserve"> </v>
      </c>
      <c r="I9" s="45"/>
      <c r="J9" s="10" t="str">
        <f t="shared" si="6"/>
        <v xml:space="preserve"> </v>
      </c>
      <c r="L9" s="6">
        <f t="shared" si="0"/>
        <v>18.077999999999999</v>
      </c>
      <c r="M9" s="6"/>
      <c r="N9" s="7">
        <f t="shared" si="3"/>
        <v>5.4234</v>
      </c>
      <c r="O9" s="7"/>
      <c r="P9" s="7">
        <f t="shared" si="4"/>
        <v>12.654599999999999</v>
      </c>
      <c r="Q9" s="7"/>
      <c r="R9" s="7">
        <f t="shared" si="5"/>
        <v>0.7</v>
      </c>
    </row>
    <row r="10" spans="2:18" ht="25.2" customHeight="1">
      <c r="B10" s="8"/>
      <c r="C10" s="9" t="s">
        <v>14</v>
      </c>
      <c r="D10" s="36">
        <v>18.077999999999999</v>
      </c>
      <c r="E10" s="36"/>
      <c r="F10" s="10" t="str">
        <f t="shared" si="1"/>
        <v xml:space="preserve"> </v>
      </c>
      <c r="G10" s="36"/>
      <c r="H10" s="10" t="str">
        <f t="shared" si="2"/>
        <v xml:space="preserve"> </v>
      </c>
      <c r="I10" s="45"/>
      <c r="J10" s="10" t="str">
        <f t="shared" si="6"/>
        <v xml:space="preserve"> </v>
      </c>
      <c r="L10" s="6">
        <f t="shared" si="0"/>
        <v>18.077999999999999</v>
      </c>
      <c r="M10" s="6"/>
      <c r="N10" s="7">
        <f t="shared" si="3"/>
        <v>5.4234</v>
      </c>
      <c r="O10" s="7"/>
      <c r="P10" s="7">
        <f t="shared" si="4"/>
        <v>12.654599999999999</v>
      </c>
      <c r="Q10" s="7"/>
      <c r="R10" s="7">
        <f t="shared" si="5"/>
        <v>0.7</v>
      </c>
    </row>
    <row r="11" spans="2:18" ht="25.2" customHeight="1">
      <c r="B11" s="8"/>
      <c r="C11" s="9" t="s">
        <v>15</v>
      </c>
      <c r="D11" s="36">
        <v>30.984000000000002</v>
      </c>
      <c r="E11" s="36"/>
      <c r="F11" s="10" t="str">
        <f t="shared" si="1"/>
        <v xml:space="preserve"> </v>
      </c>
      <c r="G11" s="36"/>
      <c r="H11" s="10" t="str">
        <f t="shared" si="2"/>
        <v xml:space="preserve"> </v>
      </c>
      <c r="I11" s="45"/>
      <c r="J11" s="10" t="str">
        <f t="shared" si="6"/>
        <v xml:space="preserve"> </v>
      </c>
      <c r="L11" s="6">
        <f t="shared" si="0"/>
        <v>30.984000000000002</v>
      </c>
      <c r="M11" s="6"/>
      <c r="N11" s="7">
        <f t="shared" si="3"/>
        <v>9.2951999999999995</v>
      </c>
      <c r="O11" s="7"/>
      <c r="P11" s="7">
        <f t="shared" si="4"/>
        <v>21.688800000000001</v>
      </c>
      <c r="Q11" s="7"/>
      <c r="R11" s="7">
        <f t="shared" si="5"/>
        <v>0.7</v>
      </c>
    </row>
    <row r="12" spans="2:18" ht="25.2" customHeight="1">
      <c r="B12" s="8"/>
      <c r="C12" s="9" t="s">
        <v>16</v>
      </c>
      <c r="D12" s="36">
        <v>12.912000000000001</v>
      </c>
      <c r="E12" s="36"/>
      <c r="F12" s="10" t="str">
        <f t="shared" si="1"/>
        <v xml:space="preserve"> </v>
      </c>
      <c r="G12" s="36"/>
      <c r="H12" s="10" t="str">
        <f t="shared" si="2"/>
        <v xml:space="preserve"> </v>
      </c>
      <c r="I12" s="45"/>
      <c r="J12" s="10" t="str">
        <f t="shared" si="6"/>
        <v xml:space="preserve"> </v>
      </c>
      <c r="L12" s="6">
        <f t="shared" si="0"/>
        <v>12.912000000000001</v>
      </c>
      <c r="M12" s="6"/>
      <c r="N12" s="7">
        <f t="shared" si="3"/>
        <v>3.8736000000000002</v>
      </c>
      <c r="O12" s="7"/>
      <c r="P12" s="7">
        <f t="shared" si="4"/>
        <v>9.0384000000000011</v>
      </c>
      <c r="Q12" s="7"/>
      <c r="R12" s="7">
        <f t="shared" si="5"/>
        <v>0.70000000000000007</v>
      </c>
    </row>
    <row r="13" spans="2:18" ht="25.2" customHeight="1">
      <c r="B13" s="8"/>
      <c r="C13" s="9" t="s">
        <v>17</v>
      </c>
      <c r="D13" s="36">
        <v>33.594000000000001</v>
      </c>
      <c r="E13" s="36"/>
      <c r="F13" s="10" t="str">
        <f t="shared" si="1"/>
        <v xml:space="preserve"> </v>
      </c>
      <c r="G13" s="36"/>
      <c r="H13" s="10" t="str">
        <f t="shared" si="2"/>
        <v xml:space="preserve"> </v>
      </c>
      <c r="I13" s="45"/>
      <c r="J13" s="10" t="str">
        <f t="shared" si="6"/>
        <v xml:space="preserve"> </v>
      </c>
      <c r="L13" s="6">
        <f t="shared" si="0"/>
        <v>33.594000000000001</v>
      </c>
      <c r="M13" s="6"/>
      <c r="N13" s="7">
        <f t="shared" si="3"/>
        <v>10.078200000000001</v>
      </c>
      <c r="O13" s="7"/>
      <c r="P13" s="7">
        <f t="shared" si="4"/>
        <v>23.515799999999999</v>
      </c>
      <c r="Q13" s="7"/>
      <c r="R13" s="7">
        <f t="shared" si="5"/>
        <v>0.7</v>
      </c>
    </row>
    <row r="14" spans="2:18" ht="25.2" customHeight="1">
      <c r="B14" s="8"/>
      <c r="C14" s="9" t="s">
        <v>18</v>
      </c>
      <c r="D14" s="36">
        <v>51.678000000000004</v>
      </c>
      <c r="E14" s="36"/>
      <c r="F14" s="10" t="str">
        <f t="shared" si="1"/>
        <v xml:space="preserve"> </v>
      </c>
      <c r="G14" s="36"/>
      <c r="H14" s="10" t="str">
        <f t="shared" si="2"/>
        <v xml:space="preserve"> </v>
      </c>
      <c r="I14" s="45"/>
      <c r="J14" s="10" t="str">
        <f t="shared" si="6"/>
        <v xml:space="preserve"> </v>
      </c>
      <c r="L14" s="6">
        <f t="shared" si="0"/>
        <v>51.678000000000004</v>
      </c>
      <c r="M14" s="6"/>
      <c r="N14" s="7">
        <f t="shared" si="3"/>
        <v>15.503400000000001</v>
      </c>
      <c r="O14" s="7"/>
      <c r="P14" s="7">
        <f t="shared" si="4"/>
        <v>36.174600000000005</v>
      </c>
      <c r="Q14" s="7"/>
      <c r="R14" s="7">
        <f t="shared" si="5"/>
        <v>0.70000000000000007</v>
      </c>
    </row>
    <row r="15" spans="2:18" ht="25.2" customHeight="1">
      <c r="B15" s="8"/>
      <c r="C15" s="9" t="s">
        <v>19</v>
      </c>
      <c r="D15" s="36">
        <v>100.86</v>
      </c>
      <c r="E15" s="36"/>
      <c r="F15" s="10" t="str">
        <f t="shared" si="1"/>
        <v xml:space="preserve"> </v>
      </c>
      <c r="G15" s="36"/>
      <c r="H15" s="10" t="str">
        <f t="shared" si="2"/>
        <v xml:space="preserve"> </v>
      </c>
      <c r="I15" s="45"/>
      <c r="J15" s="10" t="str">
        <f t="shared" si="6"/>
        <v xml:space="preserve"> </v>
      </c>
      <c r="L15" s="6">
        <f t="shared" si="0"/>
        <v>100.86</v>
      </c>
      <c r="M15" s="6"/>
      <c r="N15" s="7">
        <f t="shared" si="3"/>
        <v>30.257999999999999</v>
      </c>
      <c r="O15" s="7"/>
      <c r="P15" s="7">
        <f t="shared" si="4"/>
        <v>70.602000000000004</v>
      </c>
      <c r="Q15" s="7"/>
      <c r="R15" s="7">
        <f t="shared" si="5"/>
        <v>0.70000000000000007</v>
      </c>
    </row>
    <row r="16" spans="2:18" ht="5.7" customHeight="1">
      <c r="B16" s="11"/>
      <c r="C16" s="12"/>
      <c r="D16" s="13"/>
      <c r="E16" s="29"/>
      <c r="F16" s="14"/>
      <c r="G16" s="29"/>
      <c r="H16" s="14"/>
      <c r="I16" s="29"/>
      <c r="J16" s="14"/>
      <c r="L16" s="6"/>
      <c r="M16" s="6"/>
      <c r="N16" s="7"/>
      <c r="O16" s="7"/>
      <c r="P16" s="7"/>
      <c r="Q16" s="7"/>
      <c r="R16" s="7"/>
    </row>
    <row r="17" spans="2:18" ht="25.2" customHeight="1">
      <c r="B17" s="8"/>
      <c r="C17" s="9" t="s">
        <v>33</v>
      </c>
      <c r="D17" s="35">
        <v>1</v>
      </c>
      <c r="E17" s="30"/>
      <c r="F17" s="17" t="str">
        <f>IF(E17=0," ",IF(ROUND(E17,0)&lt;&gt;ROUND(N17,0),"NO","OK"))</f>
        <v xml:space="preserve"> </v>
      </c>
      <c r="G17" s="30"/>
      <c r="H17" s="17" t="str">
        <f>IF(G17=0," ",IF(ROUND(G17,0)&lt;&gt;ROUND(P17,0),"NO","OK"))</f>
        <v xml:space="preserve"> </v>
      </c>
      <c r="I17" s="30"/>
      <c r="J17" s="17" t="str">
        <f t="shared" si="6"/>
        <v xml:space="preserve"> </v>
      </c>
      <c r="L17" s="6">
        <f>D17</f>
        <v>1</v>
      </c>
      <c r="N17" s="7">
        <f>L17*$N$2</f>
        <v>0.3</v>
      </c>
      <c r="O17" s="7"/>
      <c r="P17" s="7">
        <f>L17-N17</f>
        <v>0.7</v>
      </c>
      <c r="Q17" s="7"/>
      <c r="R17" s="7">
        <f>P17/L17</f>
        <v>0.7</v>
      </c>
    </row>
    <row r="18" spans="2:18" ht="12.75" customHeight="1"/>
  </sheetData>
  <sheetProtection password="CF7A" sheet="1" objects="1" scenarios="1"/>
  <mergeCells count="1">
    <mergeCell ref="C1:J1"/>
  </mergeCells>
  <conditionalFormatting sqref="F3:F15">
    <cfRule type="cellIs" dxfId="13" priority="5" operator="equal">
      <formula>"NO"</formula>
    </cfRule>
    <cfRule type="cellIs" dxfId="12" priority="6" operator="equal">
      <formula>"OK"</formula>
    </cfRule>
  </conditionalFormatting>
  <conditionalFormatting sqref="H3:H15">
    <cfRule type="cellIs" dxfId="11" priority="3" operator="equal">
      <formula>"NO"</formula>
    </cfRule>
    <cfRule type="cellIs" dxfId="10" priority="4" operator="equal">
      <formula>"OK"</formula>
    </cfRule>
  </conditionalFormatting>
  <conditionalFormatting sqref="J3:J15">
    <cfRule type="cellIs" dxfId="9" priority="1" operator="equal">
      <formula>"NO"</formula>
    </cfRule>
    <cfRule type="cellIs" dxfId="8" priority="2" operator="equal">
      <formula>"OK"</formula>
    </cfRule>
  </conditionalFormatting>
  <pageMargins left="0.5" right="0.5" top="0.5" bottom="0.5" header="0" footer="0"/>
  <pageSetup paperSize="9" scale="8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transitionEvaluation="1"/>
  <dimension ref="B1:N18"/>
  <sheetViews>
    <sheetView showGridLines="0" defaultGridColor="0" colorId="22" zoomScale="120" zoomScaleNormal="120" workbookViewId="0">
      <selection activeCell="E6" sqref="E6"/>
    </sheetView>
  </sheetViews>
  <sheetFormatPr baseColWidth="10" defaultColWidth="9.6328125" defaultRowHeight="15"/>
  <cols>
    <col min="1" max="1" width="3.6328125" customWidth="1"/>
    <col min="2" max="2" width="2.6328125" customWidth="1"/>
    <col min="3" max="3" width="32" customWidth="1"/>
    <col min="4" max="5" width="10.81640625" customWidth="1"/>
    <col min="6" max="6" width="4.6328125" customWidth="1"/>
    <col min="7" max="7" width="10.81640625" customWidth="1"/>
    <col min="8" max="8" width="4.6328125" customWidth="1"/>
    <col min="10" max="14" width="0" hidden="1" customWidth="1"/>
  </cols>
  <sheetData>
    <row r="1" spans="2:14" ht="90" customHeight="1">
      <c r="B1" s="51" t="s">
        <v>36</v>
      </c>
      <c r="C1" s="51"/>
      <c r="D1" s="51"/>
      <c r="E1" s="51"/>
      <c r="F1" s="51"/>
      <c r="G1" s="51"/>
      <c r="H1" s="51"/>
    </row>
    <row r="2" spans="2:14" ht="17.399999999999999">
      <c r="B2" s="46"/>
      <c r="C2" s="47" t="s">
        <v>24</v>
      </c>
      <c r="D2" s="48">
        <v>0.3</v>
      </c>
      <c r="E2" s="54" t="s">
        <v>21</v>
      </c>
      <c r="F2" s="54"/>
      <c r="G2" s="46"/>
      <c r="H2" s="46"/>
    </row>
    <row r="3" spans="2:14" ht="25.2" customHeight="1">
      <c r="B3" s="8"/>
      <c r="C3" s="9" t="s">
        <v>33</v>
      </c>
      <c r="D3" s="35">
        <v>1</v>
      </c>
      <c r="E3" s="30"/>
      <c r="F3" s="17" t="str">
        <f>IF(E3=0," ",IF(ROUND(E3,0)&lt;&gt;ROUND(L3,0),"NO","OK"))</f>
        <v xml:space="preserve"> </v>
      </c>
      <c r="G3" s="32"/>
      <c r="H3" s="17" t="str">
        <f>IF(G3=0," ",IF(ROUND(G3,0)&lt;&gt;ROUND(N3,0),"NO","OK"))</f>
        <v xml:space="preserve"> </v>
      </c>
      <c r="J3" s="6">
        <f>D3</f>
        <v>1</v>
      </c>
      <c r="L3" s="7">
        <f>1-D2</f>
        <v>0.7</v>
      </c>
      <c r="N3" s="20">
        <f>(J3-L3)/L3</f>
        <v>0.42857142857142866</v>
      </c>
    </row>
    <row r="4" spans="2:14" ht="5.7" customHeight="1">
      <c r="B4" s="11"/>
      <c r="C4" s="12"/>
      <c r="D4" s="13"/>
      <c r="E4" s="15"/>
      <c r="F4" s="14"/>
      <c r="G4" s="15"/>
      <c r="H4" s="14"/>
    </row>
    <row r="5" spans="2:14" ht="25.2" customHeight="1">
      <c r="B5" s="1" t="s">
        <v>0</v>
      </c>
      <c r="C5" s="49"/>
      <c r="D5" s="50" t="s">
        <v>6</v>
      </c>
      <c r="E5" s="50" t="s">
        <v>22</v>
      </c>
      <c r="F5" s="49"/>
      <c r="G5" s="50" t="s">
        <v>25</v>
      </c>
      <c r="H5" s="49"/>
      <c r="J5" s="19" t="str">
        <f t="shared" ref="J5:J18" si="0">D5</f>
        <v>P.V.P.</v>
      </c>
      <c r="K5" s="3"/>
      <c r="L5" s="19" t="str">
        <f>E5</f>
        <v>COSTE</v>
      </c>
    </row>
    <row r="6" spans="2:14" ht="25.2" customHeight="1">
      <c r="B6" s="8"/>
      <c r="C6" s="9" t="s">
        <v>8</v>
      </c>
      <c r="D6" s="36">
        <f>+'DESCUENTO UN %'!D3</f>
        <v>33.57</v>
      </c>
      <c r="E6" s="36"/>
      <c r="F6" s="10" t="str">
        <f t="shared" ref="F6:F18" si="1">IF(E6=0," ",IF(ROUND(E6,0)&lt;&gt;ROUND(L6,0),"NO","OK"))</f>
        <v xml:space="preserve"> </v>
      </c>
      <c r="G6" s="44"/>
      <c r="H6" s="10" t="str">
        <f>IF(G6=0," ",IF(ROUND(G6,1)&lt;&gt;ROUND(N6,1),"NO","OK"))</f>
        <v xml:space="preserve"> </v>
      </c>
      <c r="J6" s="6">
        <f t="shared" si="0"/>
        <v>33.57</v>
      </c>
      <c r="K6" s="6"/>
      <c r="L6" s="7">
        <f t="shared" ref="L6:L18" si="2">J6*$L$3</f>
        <v>23.498999999999999</v>
      </c>
      <c r="N6" s="20">
        <f t="shared" ref="N6:N18" si="3">(J6-L6)/L6</f>
        <v>0.42857142857142866</v>
      </c>
    </row>
    <row r="7" spans="2:14" ht="25.2" customHeight="1">
      <c r="B7" s="8"/>
      <c r="C7" s="9" t="s">
        <v>9</v>
      </c>
      <c r="D7" s="36">
        <f>+'DESCUENTO UN %'!D4</f>
        <v>25.812000000000001</v>
      </c>
      <c r="E7" s="36"/>
      <c r="F7" s="10" t="str">
        <f t="shared" si="1"/>
        <v xml:space="preserve"> </v>
      </c>
      <c r="G7" s="44"/>
      <c r="H7" s="10" t="str">
        <f t="shared" ref="H7:H18" si="4">IF(G7=0," ",IF(ROUND(G7,1)&lt;&gt;ROUND(N7,1),"NO","OK"))</f>
        <v xml:space="preserve"> </v>
      </c>
      <c r="J7" s="6">
        <f t="shared" si="0"/>
        <v>25.812000000000001</v>
      </c>
      <c r="K7" s="6"/>
      <c r="L7" s="7">
        <f t="shared" si="2"/>
        <v>18.0684</v>
      </c>
      <c r="N7" s="20">
        <f t="shared" si="3"/>
        <v>0.4285714285714286</v>
      </c>
    </row>
    <row r="8" spans="2:14" ht="25.2" customHeight="1">
      <c r="B8" s="8"/>
      <c r="C8" s="9" t="s">
        <v>10</v>
      </c>
      <c r="D8" s="36">
        <f>+'DESCUENTO UN %'!D5</f>
        <v>36.173999999999999</v>
      </c>
      <c r="E8" s="36"/>
      <c r="F8" s="10" t="str">
        <f t="shared" si="1"/>
        <v xml:space="preserve"> </v>
      </c>
      <c r="G8" s="44"/>
      <c r="H8" s="10" t="str">
        <f t="shared" si="4"/>
        <v xml:space="preserve"> </v>
      </c>
      <c r="J8" s="6">
        <f t="shared" si="0"/>
        <v>36.173999999999999</v>
      </c>
      <c r="K8" s="6"/>
      <c r="L8" s="7">
        <f t="shared" si="2"/>
        <v>25.3218</v>
      </c>
      <c r="N8" s="20">
        <f t="shared" si="3"/>
        <v>0.42857142857142855</v>
      </c>
    </row>
    <row r="9" spans="2:14" ht="25.2" customHeight="1">
      <c r="B9" s="8"/>
      <c r="C9" s="9" t="s">
        <v>11</v>
      </c>
      <c r="D9" s="36">
        <f>+'DESCUENTO UN %'!D6</f>
        <v>28.398</v>
      </c>
      <c r="E9" s="36"/>
      <c r="F9" s="10" t="str">
        <f t="shared" si="1"/>
        <v xml:space="preserve"> </v>
      </c>
      <c r="G9" s="44"/>
      <c r="H9" s="10" t="str">
        <f t="shared" si="4"/>
        <v xml:space="preserve"> </v>
      </c>
      <c r="J9" s="6">
        <f t="shared" si="0"/>
        <v>28.398</v>
      </c>
      <c r="K9" s="6"/>
      <c r="L9" s="7">
        <f t="shared" si="2"/>
        <v>19.878599999999999</v>
      </c>
      <c r="N9" s="20">
        <f t="shared" si="3"/>
        <v>0.42857142857142866</v>
      </c>
    </row>
    <row r="10" spans="2:14" ht="25.2" customHeight="1">
      <c r="B10" s="8"/>
      <c r="C10" s="9" t="s">
        <v>11</v>
      </c>
      <c r="D10" s="36">
        <f>+'DESCUENTO UN %'!D7</f>
        <v>28.398</v>
      </c>
      <c r="E10" s="36"/>
      <c r="F10" s="10" t="str">
        <f t="shared" si="1"/>
        <v xml:space="preserve"> </v>
      </c>
      <c r="G10" s="44"/>
      <c r="H10" s="10" t="str">
        <f t="shared" si="4"/>
        <v xml:space="preserve"> </v>
      </c>
      <c r="J10" s="6">
        <f t="shared" si="0"/>
        <v>28.398</v>
      </c>
      <c r="K10" s="6"/>
      <c r="L10" s="7">
        <f t="shared" si="2"/>
        <v>19.878599999999999</v>
      </c>
      <c r="N10" s="20">
        <f t="shared" si="3"/>
        <v>0.42857142857142866</v>
      </c>
    </row>
    <row r="11" spans="2:14" ht="25.2" customHeight="1">
      <c r="B11" s="8"/>
      <c r="C11" s="9" t="s">
        <v>12</v>
      </c>
      <c r="D11" s="36">
        <f>+'DESCUENTO UN %'!D8</f>
        <v>18.077999999999999</v>
      </c>
      <c r="E11" s="36"/>
      <c r="F11" s="10" t="str">
        <f t="shared" si="1"/>
        <v xml:space="preserve"> </v>
      </c>
      <c r="G11" s="44"/>
      <c r="H11" s="10" t="str">
        <f t="shared" si="4"/>
        <v xml:space="preserve"> </v>
      </c>
      <c r="J11" s="6">
        <f t="shared" si="0"/>
        <v>18.077999999999999</v>
      </c>
      <c r="K11" s="6"/>
      <c r="L11" s="7">
        <f t="shared" si="2"/>
        <v>12.654599999999999</v>
      </c>
      <c r="N11" s="20">
        <f t="shared" si="3"/>
        <v>0.42857142857142871</v>
      </c>
    </row>
    <row r="12" spans="2:14" ht="25.2" customHeight="1">
      <c r="B12" s="8"/>
      <c r="C12" s="9" t="s">
        <v>13</v>
      </c>
      <c r="D12" s="36">
        <f>+'DESCUENTO UN %'!D9</f>
        <v>18.077999999999999</v>
      </c>
      <c r="E12" s="36"/>
      <c r="F12" s="10" t="str">
        <f t="shared" si="1"/>
        <v xml:space="preserve"> </v>
      </c>
      <c r="G12" s="44"/>
      <c r="H12" s="10" t="str">
        <f t="shared" si="4"/>
        <v xml:space="preserve"> </v>
      </c>
      <c r="J12" s="6">
        <f t="shared" si="0"/>
        <v>18.077999999999999</v>
      </c>
      <c r="K12" s="6"/>
      <c r="L12" s="7">
        <f t="shared" si="2"/>
        <v>12.654599999999999</v>
      </c>
      <c r="N12" s="20">
        <f t="shared" si="3"/>
        <v>0.42857142857142871</v>
      </c>
    </row>
    <row r="13" spans="2:14" ht="25.2" customHeight="1">
      <c r="B13" s="8"/>
      <c r="C13" s="9" t="s">
        <v>14</v>
      </c>
      <c r="D13" s="36">
        <f>+'DESCUENTO UN %'!D10</f>
        <v>18.077999999999999</v>
      </c>
      <c r="E13" s="36"/>
      <c r="F13" s="10" t="str">
        <f t="shared" si="1"/>
        <v xml:space="preserve"> </v>
      </c>
      <c r="G13" s="44"/>
      <c r="H13" s="10" t="str">
        <f t="shared" si="4"/>
        <v xml:space="preserve"> </v>
      </c>
      <c r="J13" s="6">
        <f t="shared" si="0"/>
        <v>18.077999999999999</v>
      </c>
      <c r="K13" s="6"/>
      <c r="L13" s="7">
        <f t="shared" si="2"/>
        <v>12.654599999999999</v>
      </c>
      <c r="N13" s="20">
        <f t="shared" si="3"/>
        <v>0.42857142857142871</v>
      </c>
    </row>
    <row r="14" spans="2:14" ht="25.2" customHeight="1">
      <c r="B14" s="8"/>
      <c r="C14" s="9" t="s">
        <v>15</v>
      </c>
      <c r="D14" s="36">
        <f>+'DESCUENTO UN %'!D11</f>
        <v>30.984000000000002</v>
      </c>
      <c r="E14" s="36"/>
      <c r="F14" s="10" t="str">
        <f t="shared" si="1"/>
        <v xml:space="preserve"> </v>
      </c>
      <c r="G14" s="44"/>
      <c r="H14" s="10" t="str">
        <f t="shared" si="4"/>
        <v xml:space="preserve"> </v>
      </c>
      <c r="J14" s="6">
        <f t="shared" si="0"/>
        <v>30.984000000000002</v>
      </c>
      <c r="K14" s="6"/>
      <c r="L14" s="7">
        <f t="shared" si="2"/>
        <v>21.688800000000001</v>
      </c>
      <c r="N14" s="20">
        <f t="shared" si="3"/>
        <v>0.4285714285714286</v>
      </c>
    </row>
    <row r="15" spans="2:14" ht="25.2" customHeight="1">
      <c r="B15" s="8"/>
      <c r="C15" s="9" t="s">
        <v>16</v>
      </c>
      <c r="D15" s="36">
        <f>+'DESCUENTO UN %'!D12</f>
        <v>12.912000000000001</v>
      </c>
      <c r="E15" s="36"/>
      <c r="F15" s="10" t="str">
        <f t="shared" si="1"/>
        <v xml:space="preserve"> </v>
      </c>
      <c r="G15" s="44"/>
      <c r="H15" s="10" t="str">
        <f t="shared" si="4"/>
        <v xml:space="preserve"> </v>
      </c>
      <c r="J15" s="6">
        <f t="shared" si="0"/>
        <v>12.912000000000001</v>
      </c>
      <c r="K15" s="6"/>
      <c r="L15" s="7">
        <f t="shared" si="2"/>
        <v>9.0383999999999993</v>
      </c>
      <c r="N15" s="20">
        <f t="shared" si="3"/>
        <v>0.42857142857142877</v>
      </c>
    </row>
    <row r="16" spans="2:14" ht="25.2" customHeight="1">
      <c r="B16" s="8"/>
      <c r="C16" s="9" t="s">
        <v>17</v>
      </c>
      <c r="D16" s="36">
        <f>+'DESCUENTO UN %'!D13</f>
        <v>33.594000000000001</v>
      </c>
      <c r="E16" s="36"/>
      <c r="F16" s="10" t="str">
        <f t="shared" si="1"/>
        <v xml:space="preserve"> </v>
      </c>
      <c r="G16" s="44"/>
      <c r="H16" s="10" t="str">
        <f t="shared" si="4"/>
        <v xml:space="preserve"> </v>
      </c>
      <c r="J16" s="6">
        <f t="shared" si="0"/>
        <v>33.594000000000001</v>
      </c>
      <c r="K16" s="6"/>
      <c r="L16" s="7">
        <f t="shared" si="2"/>
        <v>23.515799999999999</v>
      </c>
      <c r="N16" s="20">
        <f t="shared" si="3"/>
        <v>0.42857142857142871</v>
      </c>
    </row>
    <row r="17" spans="2:14" ht="25.2" customHeight="1">
      <c r="B17" s="8"/>
      <c r="C17" s="9" t="s">
        <v>18</v>
      </c>
      <c r="D17" s="36">
        <f>+'DESCUENTO UN %'!D14</f>
        <v>51.678000000000004</v>
      </c>
      <c r="E17" s="36"/>
      <c r="F17" s="10" t="str">
        <f t="shared" si="1"/>
        <v xml:space="preserve"> </v>
      </c>
      <c r="G17" s="44"/>
      <c r="H17" s="10" t="str">
        <f t="shared" si="4"/>
        <v xml:space="preserve"> </v>
      </c>
      <c r="J17" s="6">
        <f t="shared" si="0"/>
        <v>51.678000000000004</v>
      </c>
      <c r="K17" s="6"/>
      <c r="L17" s="7">
        <f t="shared" si="2"/>
        <v>36.174599999999998</v>
      </c>
      <c r="N17" s="20">
        <f t="shared" si="3"/>
        <v>0.42857142857142877</v>
      </c>
    </row>
    <row r="18" spans="2:14" ht="25.2" customHeight="1">
      <c r="B18" s="8"/>
      <c r="C18" s="9" t="s">
        <v>19</v>
      </c>
      <c r="D18" s="36">
        <f>+'DESCUENTO UN %'!D15</f>
        <v>100.86</v>
      </c>
      <c r="E18" s="36"/>
      <c r="F18" s="10" t="str">
        <f t="shared" si="1"/>
        <v xml:space="preserve"> </v>
      </c>
      <c r="G18" s="44"/>
      <c r="H18" s="10" t="str">
        <f t="shared" si="4"/>
        <v xml:space="preserve"> </v>
      </c>
      <c r="J18" s="6">
        <f t="shared" si="0"/>
        <v>100.86</v>
      </c>
      <c r="K18" s="6"/>
      <c r="L18" s="7">
        <f t="shared" si="2"/>
        <v>70.60199999999999</v>
      </c>
      <c r="N18" s="20">
        <f t="shared" si="3"/>
        <v>0.42857142857142877</v>
      </c>
    </row>
  </sheetData>
  <sheetProtection password="CF7A" sheet="1" objects="1" scenarios="1"/>
  <mergeCells count="2">
    <mergeCell ref="B1:H1"/>
    <mergeCell ref="E2:F2"/>
  </mergeCells>
  <conditionalFormatting sqref="F6:F18">
    <cfRule type="cellIs" dxfId="7" priority="3" operator="equal">
      <formula>"NO"</formula>
    </cfRule>
    <cfRule type="cellIs" dxfId="6" priority="4" operator="equal">
      <formula>"OK"</formula>
    </cfRule>
  </conditionalFormatting>
  <conditionalFormatting sqref="H6:H18">
    <cfRule type="cellIs" dxfId="5" priority="1" operator="equal">
      <formula>"NO"</formula>
    </cfRule>
    <cfRule type="cellIs" dxfId="4" priority="2" operator="equal">
      <formula>"OK"</formula>
    </cfRule>
  </conditionalFormatting>
  <pageMargins left="0.5" right="0.5" top="0.5" bottom="0.5" header="0" footer="0"/>
  <pageSetup paperSize="9" scale="96" orientation="portrait" horizontalDpi="300" verticalDpi="300" r:id="rId1"/>
  <headerFooter alignWithMargins="0"/>
  <colBreaks count="1" manualBreakCount="1">
    <brk id="9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 transitionEvaluation="1"/>
  <dimension ref="B1:U15"/>
  <sheetViews>
    <sheetView showGridLines="0" defaultGridColor="0" colorId="22" zoomScale="120" zoomScaleNormal="120" workbookViewId="0">
      <selection activeCell="F3" sqref="F3"/>
    </sheetView>
  </sheetViews>
  <sheetFormatPr baseColWidth="10" defaultColWidth="9.6328125" defaultRowHeight="15"/>
  <cols>
    <col min="1" max="1" width="1.6328125" customWidth="1"/>
    <col min="2" max="2" width="2.6328125" customWidth="1"/>
    <col min="3" max="3" width="29.36328125" customWidth="1"/>
    <col min="4" max="6" width="10.81640625" customWidth="1"/>
    <col min="7" max="7" width="4.81640625" customWidth="1"/>
    <col min="8" max="8" width="10.81640625" customWidth="1"/>
    <col min="9" max="9" width="4.6328125" customWidth="1"/>
    <col min="11" max="21" width="0" hidden="1" customWidth="1"/>
  </cols>
  <sheetData>
    <row r="1" spans="2:21" ht="93" customHeight="1">
      <c r="B1" s="51" t="s">
        <v>38</v>
      </c>
      <c r="C1" s="52"/>
      <c r="D1" s="52"/>
      <c r="E1" s="52"/>
      <c r="F1" s="52"/>
      <c r="G1" s="52"/>
      <c r="H1" s="52"/>
      <c r="I1" s="52"/>
    </row>
    <row r="2" spans="2:21" ht="25.2" customHeight="1">
      <c r="B2" s="1" t="s">
        <v>0</v>
      </c>
      <c r="C2" s="39"/>
      <c r="D2" s="40" t="s">
        <v>1</v>
      </c>
      <c r="E2" s="40" t="s">
        <v>2</v>
      </c>
      <c r="F2" s="40" t="s">
        <v>26</v>
      </c>
      <c r="G2" s="39"/>
      <c r="H2" s="40" t="s">
        <v>27</v>
      </c>
      <c r="I2" s="39"/>
      <c r="O2" s="3" t="s">
        <v>5</v>
      </c>
      <c r="P2" s="3"/>
      <c r="Q2" s="5" t="s">
        <v>6</v>
      </c>
      <c r="R2" s="5"/>
      <c r="S2" s="3" t="s">
        <v>7</v>
      </c>
      <c r="U2" s="3" t="s">
        <v>7</v>
      </c>
    </row>
    <row r="3" spans="2:21" ht="25.2" customHeight="1">
      <c r="B3" s="8"/>
      <c r="C3" s="9" t="s">
        <v>8</v>
      </c>
      <c r="D3" s="36">
        <f>+'RECARGO UN %'!D3</f>
        <v>25.824000000000002</v>
      </c>
      <c r="E3" s="36">
        <f>+'DESCUENTO UN %'!D3</f>
        <v>33.57</v>
      </c>
      <c r="F3" s="44"/>
      <c r="G3" s="10" t="str">
        <f>IF(F3=0," ",IF(ROUND(F3,1)&lt;&gt;ROUND(S3,1),"NO","OK"))</f>
        <v xml:space="preserve"> </v>
      </c>
      <c r="H3" s="44"/>
      <c r="I3" s="10" t="str">
        <f>IF(H3=0," ",IF(ROUND(H3,1)&lt;&gt;ROUND(U3,1),"NO","OK"))</f>
        <v xml:space="preserve"> </v>
      </c>
      <c r="K3">
        <v>4304</v>
      </c>
      <c r="L3">
        <f t="shared" ref="L3:L15" ca="1" si="0">K3+((-1)^ROUND(RAND()*2,0))*TRUNC(RAND()*K3*0.05)</f>
        <v>4224</v>
      </c>
      <c r="M3">
        <v>5595</v>
      </c>
      <c r="N3">
        <f t="shared" ref="N3:N15" ca="1" si="1">M3+((-1)^ROUND(RAND()*2,0))*TRUNC(RAND()*M3*0.05)</f>
        <v>5572</v>
      </c>
      <c r="O3">
        <f t="shared" ref="O3:O15" si="2">D3</f>
        <v>25.824000000000002</v>
      </c>
      <c r="P3" s="6"/>
      <c r="Q3" s="6">
        <f t="shared" ref="Q3:Q15" si="3">E3</f>
        <v>33.57</v>
      </c>
      <c r="R3" s="7"/>
      <c r="S3" s="7">
        <f t="shared" ref="S3:S15" si="4">(Q3-O3)/O3</f>
        <v>0.29995353159851296</v>
      </c>
      <c r="U3" s="7">
        <f t="shared" ref="U3:U15" si="5">(Q3-O3)/Q3</f>
        <v>0.23074173369079531</v>
      </c>
    </row>
    <row r="4" spans="2:21" ht="25.2" customHeight="1">
      <c r="B4" s="8"/>
      <c r="C4" s="9" t="s">
        <v>9</v>
      </c>
      <c r="D4" s="36">
        <f>+'RECARGO UN %'!D4</f>
        <v>19.853999999999999</v>
      </c>
      <c r="E4" s="36">
        <f>+'DESCUENTO UN %'!D4</f>
        <v>25.812000000000001</v>
      </c>
      <c r="F4" s="44"/>
      <c r="G4" s="10" t="str">
        <f t="shared" ref="G4:G15" si="6">IF(F4=0," ",IF(ROUND(F4,1)&lt;&gt;ROUND(S4,1),"NO","OK"))</f>
        <v xml:space="preserve"> </v>
      </c>
      <c r="H4" s="44"/>
      <c r="I4" s="10" t="str">
        <f t="shared" ref="I4:I15" si="7">IF(H4=0," ",IF(ROUND(H4,1)&lt;&gt;ROUND(U4,1),"NO","OK"))</f>
        <v xml:space="preserve"> </v>
      </c>
      <c r="K4">
        <v>3309</v>
      </c>
      <c r="L4">
        <f t="shared" ca="1" si="0"/>
        <v>3165</v>
      </c>
      <c r="M4">
        <v>4302</v>
      </c>
      <c r="N4">
        <f t="shared" ca="1" si="1"/>
        <v>4236</v>
      </c>
      <c r="O4">
        <f t="shared" si="2"/>
        <v>19.853999999999999</v>
      </c>
      <c r="P4" s="6"/>
      <c r="Q4" s="6">
        <f t="shared" si="3"/>
        <v>25.812000000000001</v>
      </c>
      <c r="R4" s="7"/>
      <c r="S4" s="7">
        <f t="shared" si="4"/>
        <v>0.30009066183136912</v>
      </c>
      <c r="U4" s="7">
        <f t="shared" si="5"/>
        <v>0.23082287308228738</v>
      </c>
    </row>
    <row r="5" spans="2:21" ht="25.2" customHeight="1">
      <c r="B5" s="8"/>
      <c r="C5" s="9" t="s">
        <v>10</v>
      </c>
      <c r="D5" s="36">
        <f>+'RECARGO UN %'!D5</f>
        <v>27.827999999999999</v>
      </c>
      <c r="E5" s="36">
        <f>+'DESCUENTO UN %'!D5</f>
        <v>36.173999999999999</v>
      </c>
      <c r="F5" s="44"/>
      <c r="G5" s="10" t="str">
        <f t="shared" si="6"/>
        <v xml:space="preserve"> </v>
      </c>
      <c r="H5" s="44"/>
      <c r="I5" s="10" t="str">
        <f t="shared" si="7"/>
        <v xml:space="preserve"> </v>
      </c>
      <c r="K5">
        <v>4638</v>
      </c>
      <c r="L5">
        <f t="shared" ca="1" si="0"/>
        <v>4738</v>
      </c>
      <c r="M5">
        <v>6029</v>
      </c>
      <c r="N5">
        <f t="shared" ca="1" si="1"/>
        <v>5785</v>
      </c>
      <c r="O5">
        <f t="shared" si="2"/>
        <v>27.827999999999999</v>
      </c>
      <c r="P5" s="6"/>
      <c r="Q5" s="6">
        <f t="shared" si="3"/>
        <v>36.173999999999999</v>
      </c>
      <c r="R5" s="7"/>
      <c r="S5" s="7">
        <f t="shared" si="4"/>
        <v>0.29991375592927988</v>
      </c>
      <c r="U5" s="7">
        <f t="shared" si="5"/>
        <v>0.23071819538895338</v>
      </c>
    </row>
    <row r="6" spans="2:21" ht="25.2" customHeight="1">
      <c r="B6" s="8"/>
      <c r="C6" s="9" t="s">
        <v>11</v>
      </c>
      <c r="D6" s="36">
        <f>+'RECARGO UN %'!D6</f>
        <v>21.846</v>
      </c>
      <c r="E6" s="36">
        <f>+'DESCUENTO UN %'!D6</f>
        <v>28.398</v>
      </c>
      <c r="F6" s="44"/>
      <c r="G6" s="10" t="str">
        <f t="shared" si="6"/>
        <v xml:space="preserve"> </v>
      </c>
      <c r="H6" s="44"/>
      <c r="I6" s="10" t="str">
        <f t="shared" si="7"/>
        <v xml:space="preserve"> </v>
      </c>
      <c r="K6">
        <v>3641</v>
      </c>
      <c r="L6">
        <f t="shared" ca="1" si="0"/>
        <v>3475</v>
      </c>
      <c r="M6">
        <v>4733</v>
      </c>
      <c r="N6">
        <f t="shared" ca="1" si="1"/>
        <v>4612</v>
      </c>
      <c r="O6">
        <f t="shared" si="2"/>
        <v>21.846</v>
      </c>
      <c r="P6" s="6"/>
      <c r="Q6" s="6">
        <f t="shared" si="3"/>
        <v>28.398</v>
      </c>
      <c r="R6" s="7"/>
      <c r="S6" s="7">
        <f t="shared" si="4"/>
        <v>0.29991760505355669</v>
      </c>
      <c r="U6" s="7">
        <f t="shared" si="5"/>
        <v>0.23072047327276568</v>
      </c>
    </row>
    <row r="7" spans="2:21" ht="25.2" customHeight="1">
      <c r="B7" s="8"/>
      <c r="C7" s="9" t="s">
        <v>11</v>
      </c>
      <c r="D7" s="36">
        <f>+'RECARGO UN %'!D7</f>
        <v>21.846</v>
      </c>
      <c r="E7" s="36">
        <f>+'DESCUENTO UN %'!D7</f>
        <v>28.398</v>
      </c>
      <c r="F7" s="44"/>
      <c r="G7" s="10" t="str">
        <f t="shared" si="6"/>
        <v xml:space="preserve"> </v>
      </c>
      <c r="H7" s="44"/>
      <c r="I7" s="10" t="str">
        <f t="shared" si="7"/>
        <v xml:space="preserve"> </v>
      </c>
      <c r="K7">
        <v>3641</v>
      </c>
      <c r="L7">
        <f t="shared" ca="1" si="0"/>
        <v>3789</v>
      </c>
      <c r="M7">
        <v>4733</v>
      </c>
      <c r="N7">
        <f t="shared" ca="1" si="1"/>
        <v>4866</v>
      </c>
      <c r="O7">
        <f t="shared" si="2"/>
        <v>21.846</v>
      </c>
      <c r="P7" s="6"/>
      <c r="Q7" s="6">
        <f t="shared" si="3"/>
        <v>28.398</v>
      </c>
      <c r="R7" s="7"/>
      <c r="S7" s="7">
        <f t="shared" si="4"/>
        <v>0.29991760505355669</v>
      </c>
      <c r="U7" s="7">
        <f t="shared" si="5"/>
        <v>0.23072047327276568</v>
      </c>
    </row>
    <row r="8" spans="2:21" ht="25.2" customHeight="1">
      <c r="B8" s="8"/>
      <c r="C8" s="9" t="s">
        <v>12</v>
      </c>
      <c r="D8" s="36">
        <f>+'RECARGO UN %'!D8</f>
        <v>13.908000000000001</v>
      </c>
      <c r="E8" s="36">
        <f>+'DESCUENTO UN %'!D8</f>
        <v>18.077999999999999</v>
      </c>
      <c r="F8" s="44"/>
      <c r="G8" s="10" t="str">
        <f t="shared" si="6"/>
        <v xml:space="preserve"> </v>
      </c>
      <c r="H8" s="44"/>
      <c r="I8" s="10" t="str">
        <f t="shared" si="7"/>
        <v xml:space="preserve"> </v>
      </c>
      <c r="K8">
        <v>2318</v>
      </c>
      <c r="L8">
        <f t="shared" ca="1" si="0"/>
        <v>2342</v>
      </c>
      <c r="M8">
        <v>3013</v>
      </c>
      <c r="N8">
        <f t="shared" ca="1" si="1"/>
        <v>2966</v>
      </c>
      <c r="O8">
        <f t="shared" si="2"/>
        <v>13.908000000000001</v>
      </c>
      <c r="P8" s="6"/>
      <c r="Q8" s="6">
        <f t="shared" si="3"/>
        <v>18.077999999999999</v>
      </c>
      <c r="R8" s="7"/>
      <c r="S8" s="7">
        <f t="shared" si="4"/>
        <v>0.29982743744607404</v>
      </c>
      <c r="U8" s="7">
        <f t="shared" si="5"/>
        <v>0.23066710919349476</v>
      </c>
    </row>
    <row r="9" spans="2:21" ht="25.2" customHeight="1">
      <c r="B9" s="8"/>
      <c r="C9" s="9" t="s">
        <v>13</v>
      </c>
      <c r="D9" s="36">
        <f>+'RECARGO UN %'!D9</f>
        <v>13.908000000000001</v>
      </c>
      <c r="E9" s="36">
        <f>+'DESCUENTO UN %'!D9</f>
        <v>18.077999999999999</v>
      </c>
      <c r="F9" s="44"/>
      <c r="G9" s="10" t="str">
        <f t="shared" si="6"/>
        <v xml:space="preserve"> </v>
      </c>
      <c r="H9" s="44"/>
      <c r="I9" s="10" t="str">
        <f t="shared" si="7"/>
        <v xml:space="preserve"> </v>
      </c>
      <c r="K9">
        <v>2318</v>
      </c>
      <c r="L9">
        <f t="shared" ca="1" si="0"/>
        <v>2208</v>
      </c>
      <c r="M9">
        <v>3013</v>
      </c>
      <c r="N9">
        <f t="shared" ca="1" si="1"/>
        <v>3159</v>
      </c>
      <c r="O9">
        <f t="shared" si="2"/>
        <v>13.908000000000001</v>
      </c>
      <c r="P9" s="6"/>
      <c r="Q9" s="6">
        <f t="shared" si="3"/>
        <v>18.077999999999999</v>
      </c>
      <c r="R9" s="7"/>
      <c r="S9" s="7">
        <f t="shared" si="4"/>
        <v>0.29982743744607404</v>
      </c>
      <c r="U9" s="7">
        <f t="shared" si="5"/>
        <v>0.23066710919349476</v>
      </c>
    </row>
    <row r="10" spans="2:21" ht="25.2" customHeight="1">
      <c r="B10" s="8"/>
      <c r="C10" s="9" t="s">
        <v>14</v>
      </c>
      <c r="D10" s="36">
        <f>+'RECARGO UN %'!D10</f>
        <v>13.908000000000001</v>
      </c>
      <c r="E10" s="36">
        <f>+'DESCUENTO UN %'!D10</f>
        <v>18.077999999999999</v>
      </c>
      <c r="F10" s="44"/>
      <c r="G10" s="10" t="str">
        <f t="shared" si="6"/>
        <v xml:space="preserve"> </v>
      </c>
      <c r="H10" s="44"/>
      <c r="I10" s="10" t="str">
        <f t="shared" si="7"/>
        <v xml:space="preserve"> </v>
      </c>
      <c r="K10">
        <v>2318</v>
      </c>
      <c r="L10">
        <f t="shared" ca="1" si="0"/>
        <v>2231</v>
      </c>
      <c r="M10">
        <v>3013</v>
      </c>
      <c r="N10">
        <f t="shared" ca="1" si="1"/>
        <v>3128</v>
      </c>
      <c r="O10">
        <f t="shared" si="2"/>
        <v>13.908000000000001</v>
      </c>
      <c r="P10" s="6"/>
      <c r="Q10" s="6">
        <f t="shared" si="3"/>
        <v>18.077999999999999</v>
      </c>
      <c r="R10" s="7"/>
      <c r="S10" s="7">
        <f t="shared" si="4"/>
        <v>0.29982743744607404</v>
      </c>
      <c r="U10" s="7">
        <f t="shared" si="5"/>
        <v>0.23066710919349476</v>
      </c>
    </row>
    <row r="11" spans="2:21" ht="25.2" customHeight="1">
      <c r="B11" s="8"/>
      <c r="C11" s="9" t="s">
        <v>15</v>
      </c>
      <c r="D11" s="36">
        <f>+'RECARGO UN %'!D11</f>
        <v>23.832000000000001</v>
      </c>
      <c r="E11" s="36">
        <f>+'DESCUENTO UN %'!D11</f>
        <v>30.984000000000002</v>
      </c>
      <c r="F11" s="44"/>
      <c r="G11" s="10" t="str">
        <f t="shared" si="6"/>
        <v xml:space="preserve"> </v>
      </c>
      <c r="H11" s="44"/>
      <c r="I11" s="10" t="str">
        <f t="shared" si="7"/>
        <v xml:space="preserve"> </v>
      </c>
      <c r="K11">
        <v>3972</v>
      </c>
      <c r="L11">
        <f t="shared" ca="1" si="0"/>
        <v>4102</v>
      </c>
      <c r="M11">
        <v>5164</v>
      </c>
      <c r="N11">
        <f t="shared" ca="1" si="1"/>
        <v>5125</v>
      </c>
      <c r="O11">
        <f t="shared" si="2"/>
        <v>23.832000000000001</v>
      </c>
      <c r="P11" s="6"/>
      <c r="Q11" s="6">
        <f t="shared" si="3"/>
        <v>30.984000000000002</v>
      </c>
      <c r="R11" s="7"/>
      <c r="S11" s="7">
        <f t="shared" si="4"/>
        <v>0.30010070493454183</v>
      </c>
      <c r="U11" s="7">
        <f t="shared" si="5"/>
        <v>0.23082881487219212</v>
      </c>
    </row>
    <row r="12" spans="2:21" ht="25.2" customHeight="1">
      <c r="B12" s="8"/>
      <c r="C12" s="9" t="s">
        <v>16</v>
      </c>
      <c r="D12" s="36">
        <f>+'RECARGO UN %'!D12</f>
        <v>9.93</v>
      </c>
      <c r="E12" s="36">
        <f>+'DESCUENTO UN %'!D12</f>
        <v>12.912000000000001</v>
      </c>
      <c r="F12" s="44"/>
      <c r="G12" s="10" t="str">
        <f t="shared" si="6"/>
        <v xml:space="preserve"> </v>
      </c>
      <c r="H12" s="44"/>
      <c r="I12" s="10" t="str">
        <f t="shared" si="7"/>
        <v xml:space="preserve"> </v>
      </c>
      <c r="K12">
        <v>1655</v>
      </c>
      <c r="L12">
        <f t="shared" ca="1" si="0"/>
        <v>1580</v>
      </c>
      <c r="M12">
        <v>2152</v>
      </c>
      <c r="N12">
        <f t="shared" ca="1" si="1"/>
        <v>2063</v>
      </c>
      <c r="O12">
        <f t="shared" si="2"/>
        <v>9.93</v>
      </c>
      <c r="P12" s="6"/>
      <c r="Q12" s="6">
        <f t="shared" si="3"/>
        <v>12.912000000000001</v>
      </c>
      <c r="R12" s="7"/>
      <c r="S12" s="7">
        <f t="shared" si="4"/>
        <v>0.30030211480362551</v>
      </c>
      <c r="U12" s="7">
        <f t="shared" si="5"/>
        <v>0.23094795539033464</v>
      </c>
    </row>
    <row r="13" spans="2:21" ht="25.2" customHeight="1">
      <c r="B13" s="8"/>
      <c r="C13" s="9" t="s">
        <v>17</v>
      </c>
      <c r="D13" s="36">
        <f>+'RECARGO UN %'!D13</f>
        <v>25.842000000000002</v>
      </c>
      <c r="E13" s="36">
        <f>+'DESCUENTO UN %'!D13</f>
        <v>33.594000000000001</v>
      </c>
      <c r="F13" s="44"/>
      <c r="G13" s="10" t="str">
        <f t="shared" si="6"/>
        <v xml:space="preserve"> </v>
      </c>
      <c r="H13" s="44"/>
      <c r="I13" s="10" t="str">
        <f t="shared" si="7"/>
        <v xml:space="preserve"> </v>
      </c>
      <c r="K13">
        <v>4307</v>
      </c>
      <c r="L13">
        <f t="shared" ca="1" si="0"/>
        <v>4405</v>
      </c>
      <c r="M13">
        <v>5599</v>
      </c>
      <c r="N13">
        <f t="shared" ca="1" si="1"/>
        <v>5356</v>
      </c>
      <c r="O13">
        <f t="shared" si="2"/>
        <v>25.842000000000002</v>
      </c>
      <c r="P13" s="6"/>
      <c r="Q13" s="6">
        <f t="shared" si="3"/>
        <v>33.594000000000001</v>
      </c>
      <c r="R13" s="7"/>
      <c r="S13" s="7">
        <f t="shared" si="4"/>
        <v>0.29997678198281857</v>
      </c>
      <c r="U13" s="7">
        <f t="shared" si="5"/>
        <v>0.23075549205215212</v>
      </c>
    </row>
    <row r="14" spans="2:21" ht="25.2" customHeight="1">
      <c r="B14" s="8"/>
      <c r="C14" s="9" t="s">
        <v>18</v>
      </c>
      <c r="D14" s="36">
        <f>+'RECARGO UN %'!D14</f>
        <v>39.75</v>
      </c>
      <c r="E14" s="36">
        <f>+'DESCUENTO UN %'!D14</f>
        <v>51.678000000000004</v>
      </c>
      <c r="F14" s="44"/>
      <c r="G14" s="10" t="str">
        <f t="shared" si="6"/>
        <v xml:space="preserve"> </v>
      </c>
      <c r="H14" s="44"/>
      <c r="I14" s="10" t="str">
        <f t="shared" si="7"/>
        <v xml:space="preserve"> </v>
      </c>
      <c r="K14">
        <v>6625</v>
      </c>
      <c r="L14">
        <f t="shared" ca="1" si="0"/>
        <v>6594</v>
      </c>
      <c r="M14">
        <v>8613</v>
      </c>
      <c r="N14">
        <f t="shared" ca="1" si="1"/>
        <v>8822</v>
      </c>
      <c r="O14">
        <f t="shared" si="2"/>
        <v>39.75</v>
      </c>
      <c r="P14" s="6"/>
      <c r="Q14" s="6">
        <f t="shared" si="3"/>
        <v>51.678000000000004</v>
      </c>
      <c r="R14" s="7"/>
      <c r="S14" s="7">
        <f t="shared" si="4"/>
        <v>0.30007547169811333</v>
      </c>
      <c r="U14" s="7">
        <f t="shared" si="5"/>
        <v>0.23081388598629984</v>
      </c>
    </row>
    <row r="15" spans="2:21" ht="25.2" customHeight="1">
      <c r="B15" s="8"/>
      <c r="C15" s="9" t="s">
        <v>19</v>
      </c>
      <c r="D15" s="36">
        <f>+'RECARGO UN %'!D15</f>
        <v>77.585999999999999</v>
      </c>
      <c r="E15" s="36">
        <f>+'DESCUENTO UN %'!D15</f>
        <v>100.86</v>
      </c>
      <c r="F15" s="44"/>
      <c r="G15" s="10" t="str">
        <f t="shared" si="6"/>
        <v xml:space="preserve"> </v>
      </c>
      <c r="H15" s="44"/>
      <c r="I15" s="10" t="str">
        <f t="shared" si="7"/>
        <v xml:space="preserve"> </v>
      </c>
      <c r="K15">
        <v>12931</v>
      </c>
      <c r="L15">
        <f t="shared" ca="1" si="0"/>
        <v>12527</v>
      </c>
      <c r="M15">
        <v>16810</v>
      </c>
      <c r="N15">
        <f t="shared" ca="1" si="1"/>
        <v>16070</v>
      </c>
      <c r="O15">
        <f t="shared" si="2"/>
        <v>77.585999999999999</v>
      </c>
      <c r="P15" s="6"/>
      <c r="Q15" s="6">
        <f t="shared" si="3"/>
        <v>100.86</v>
      </c>
      <c r="R15" s="7"/>
      <c r="S15" s="7">
        <f t="shared" si="4"/>
        <v>0.2999767999381332</v>
      </c>
      <c r="U15" s="7">
        <f t="shared" si="5"/>
        <v>0.230755502676978</v>
      </c>
    </row>
  </sheetData>
  <sheetProtection password="CF7A" sheet="1" objects="1" scenarios="1"/>
  <mergeCells count="1">
    <mergeCell ref="B1:I1"/>
  </mergeCells>
  <conditionalFormatting sqref="G3:G15">
    <cfRule type="cellIs" dxfId="3" priority="3" operator="equal">
      <formula>"NO"</formula>
    </cfRule>
    <cfRule type="cellIs" dxfId="2" priority="4" operator="equal">
      <formula>"OK"</formula>
    </cfRule>
  </conditionalFormatting>
  <conditionalFormatting sqref="I3:I15">
    <cfRule type="cellIs" dxfId="1" priority="1" operator="equal">
      <formula>"NO"</formula>
    </cfRule>
    <cfRule type="cellIs" dxfId="0" priority="2" operator="equal">
      <formula>"OK"</formula>
    </cfRule>
  </conditionalFormatting>
  <pageMargins left="0.5" right="0.5" top="0.5" bottom="0.5" header="0" footer="0"/>
  <pageSetup paperSize="9" scale="85" orientation="portrait" horizontalDpi="300" verticalDpi="300" r:id="rId1"/>
  <headerFooter alignWithMargins="0"/>
  <colBreaks count="1" manualBreakCount="1">
    <brk id="10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sheetPr transitionEvaluation="1"/>
  <dimension ref="B2:F9"/>
  <sheetViews>
    <sheetView showGridLines="0" defaultGridColor="0" colorId="22" zoomScale="140" zoomScaleNormal="140" workbookViewId="0">
      <selection activeCell="E7" sqref="E7"/>
    </sheetView>
  </sheetViews>
  <sheetFormatPr baseColWidth="10" defaultColWidth="9.6328125" defaultRowHeight="15"/>
  <cols>
    <col min="1" max="1" width="3.6328125" customWidth="1"/>
    <col min="2" max="2" width="2.6328125" customWidth="1"/>
    <col min="3" max="3" width="36.6328125" customWidth="1"/>
    <col min="4" max="6" width="8.6328125" customWidth="1"/>
    <col min="7" max="7" width="2.6328125" customWidth="1"/>
    <col min="8" max="8" width="7.6328125" customWidth="1"/>
    <col min="9" max="9" width="2.6328125" customWidth="1"/>
    <col min="10" max="10" width="7.6328125" customWidth="1"/>
    <col min="11" max="11" width="2.6328125" customWidth="1"/>
  </cols>
  <sheetData>
    <row r="2" spans="2:6">
      <c r="C2" t="s">
        <v>28</v>
      </c>
    </row>
    <row r="3" spans="2:6">
      <c r="B3" t="s">
        <v>29</v>
      </c>
    </row>
    <row r="4" spans="2:6">
      <c r="B4" t="s">
        <v>30</v>
      </c>
    </row>
    <row r="5" spans="2:6">
      <c r="B5" t="s">
        <v>31</v>
      </c>
    </row>
    <row r="7" spans="2:6" ht="39.9" customHeight="1">
      <c r="C7" s="24" t="s">
        <v>32</v>
      </c>
      <c r="E7" s="25"/>
    </row>
    <row r="9" spans="2:6" ht="21">
      <c r="D9" s="26" t="str">
        <f>IF(E7=0,"¡Vamos!, escribe",IF(E7=2,"MUY BIEN","¡ERROR!"))</f>
        <v>¡Vamos!, escribe</v>
      </c>
      <c r="E9" s="27"/>
      <c r="F9" s="27"/>
    </row>
  </sheetData>
  <sheetProtection password="CF7A" sheet="1" objects="1" scenarios="1"/>
  <pageMargins left="0.5" right="0.5" top="0.5" bottom="0.5" header="0" footer="0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RECARGO UN %</vt:lpstr>
      <vt:lpstr>RECARGO RÁPIDO</vt:lpstr>
      <vt:lpstr>DESCUENTO UN %</vt:lpstr>
      <vt:lpstr>DESCUENTO RÁPIDO</vt:lpstr>
      <vt:lpstr>PVP FIJADO</vt:lpstr>
      <vt:lpstr>ELECCIÓN</vt:lpstr>
      <vt:lpstr>'DESCUENTO RÁPIDO'!Área_de_impresión</vt:lpstr>
      <vt:lpstr>'DESCUENTO UN %'!Área_de_impresión</vt:lpstr>
      <vt:lpstr>'PVP FIJADO'!Área_de_impresión</vt:lpstr>
      <vt:lpstr>'RECARGO RÁPIDO'!Área_de_impresión</vt:lpstr>
      <vt:lpstr>'RECARGO UN %'!Área_de_impresión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</dc:creator>
  <cp:lastModifiedBy>Jose</cp:lastModifiedBy>
  <dcterms:created xsi:type="dcterms:W3CDTF">1999-05-31T22:05:15Z</dcterms:created>
  <dcterms:modified xsi:type="dcterms:W3CDTF">2009-11-23T21:28:33Z</dcterms:modified>
</cp:coreProperties>
</file>